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6"/>
  </bookViews>
  <sheets>
    <sheet name="שכבת ז" sheetId="1" r:id="rId1"/>
    <sheet name="שכבת ח" sheetId="2" r:id="rId2"/>
    <sheet name="שכבת ט" sheetId="3" r:id="rId3"/>
    <sheet name="שכבת י" sheetId="4" r:id="rId4"/>
    <sheet name="שכבת &quot;א" sheetId="5" r:id="rId5"/>
    <sheet name="שכבת י&quot;ב" sheetId="6" r:id="rId6"/>
    <sheet name="ריכוז" sheetId="7" r:id="rId7"/>
  </sheets>
  <definedNames/>
  <calcPr fullCalcOnLoad="1"/>
</workbook>
</file>

<file path=xl/sharedStrings.xml><?xml version="1.0" encoding="utf-8"?>
<sst xmlns="http://schemas.openxmlformats.org/spreadsheetml/2006/main" count="401" uniqueCount="86">
  <si>
    <t>הצגת רפרטואר</t>
  </si>
  <si>
    <t>מופע מחול</t>
  </si>
  <si>
    <t>מפגש עם סופר</t>
  </si>
  <si>
    <t>יום קולנוע</t>
  </si>
  <si>
    <t>מופע מוסיקלי</t>
  </si>
  <si>
    <t>הצגה בנושא חברתי</t>
  </si>
  <si>
    <t>סיורים וטיולים</t>
  </si>
  <si>
    <t>טיול שנתי (יומיים)</t>
  </si>
  <si>
    <t>סיורים לימודיים</t>
  </si>
  <si>
    <t>ערב שורשים</t>
  </si>
  <si>
    <t>היסעים</t>
  </si>
  <si>
    <t>פעילות</t>
  </si>
  <si>
    <t>שונות</t>
  </si>
  <si>
    <t>אבטחה וע.ר</t>
  </si>
  <si>
    <t>סל תרבות</t>
  </si>
  <si>
    <t>מופעים</t>
  </si>
  <si>
    <t>סה"כ</t>
  </si>
  <si>
    <t>שכבה:</t>
  </si>
  <si>
    <t>מס' תלמידים:</t>
  </si>
  <si>
    <t>ז'</t>
  </si>
  <si>
    <t>פירוט הכנסות</t>
  </si>
  <si>
    <t>פירוט פעילויות</t>
  </si>
  <si>
    <t>סה"כ עבור פעילויות</t>
  </si>
  <si>
    <t>---------------</t>
  </si>
  <si>
    <t>חברתיות</t>
  </si>
  <si>
    <t>קרית חינוך ותרבות "דרור"</t>
  </si>
  <si>
    <t>טיול שנתי (3 ימים)</t>
  </si>
  <si>
    <t>סמינר</t>
  </si>
  <si>
    <t>מופע</t>
  </si>
  <si>
    <t>בימת דיון</t>
  </si>
  <si>
    <t>חגים, טכסים, ציון אירועים ומסיבות</t>
  </si>
  <si>
    <t>י"א</t>
  </si>
  <si>
    <t>י"ב</t>
  </si>
  <si>
    <t>טיול שנתי (4 ימים)</t>
  </si>
  <si>
    <t>הכנה לצה"ל</t>
  </si>
  <si>
    <t>סיום י"ב</t>
  </si>
  <si>
    <t>מסיבת סיום</t>
  </si>
  <si>
    <t>ח'</t>
  </si>
  <si>
    <t>ט'</t>
  </si>
  <si>
    <t>י'</t>
  </si>
  <si>
    <t>סיור לימודי</t>
  </si>
  <si>
    <t>העברת יתרה לתשס"ג</t>
  </si>
  <si>
    <t>סיורים, טיולים וסמינרים</t>
  </si>
  <si>
    <t>פרוייקטים ופעילויות חברתיות</t>
  </si>
  <si>
    <t xml:space="preserve">פרוייקטים ופעילויות חברתיות </t>
  </si>
  <si>
    <t>פרוייקטים ופעילויות  חברתיות</t>
  </si>
  <si>
    <t>גבייה מתלמידים:</t>
  </si>
  <si>
    <t>מלגות משרד החינוך:</t>
  </si>
  <si>
    <t>השתתפות רשויות מקומיות:</t>
  </si>
  <si>
    <t>מועצה אזורית לב-השרון</t>
  </si>
  <si>
    <t>פרטים</t>
  </si>
  <si>
    <t>יתרה מתשס"א:</t>
  </si>
  <si>
    <t>תוכניות יעוץ</t>
  </si>
  <si>
    <t>הדרכה, לינה, כלכלה וכניסה לאתרים</t>
  </si>
  <si>
    <t>הוחזר עבור תשס"א</t>
  </si>
  <si>
    <t>אבטחה</t>
  </si>
  <si>
    <t>החזרים בגין אי השתתפות בפעילויות:</t>
  </si>
  <si>
    <t>סה"כ הכנסות</t>
  </si>
  <si>
    <t>החזר להורים (יתרה מעל 10%)</t>
  </si>
  <si>
    <t>הוצאה השייכת לתשס"א:</t>
  </si>
  <si>
    <t>החזרים בגין  תשס"א:</t>
  </si>
  <si>
    <t>ספר מחזור תמונה וצילום</t>
  </si>
  <si>
    <t>תשלומי הורים בשנת הלימודים תשס"ב</t>
  </si>
  <si>
    <t>דו"ח ביצוע פעילויות</t>
  </si>
  <si>
    <t>החזרים בגין ביטול השתתפות:</t>
  </si>
  <si>
    <t>פער בין הכנסות להוצאות</t>
  </si>
  <si>
    <t>מספר תלמידים</t>
  </si>
  <si>
    <t>מופע תיאטרון</t>
  </si>
  <si>
    <t xml:space="preserve">אומנות פלסטית </t>
  </si>
  <si>
    <t>הצגה: הקמצן</t>
  </si>
  <si>
    <t xml:space="preserve">יום אומנויות </t>
  </si>
  <si>
    <t>יום אומנויות</t>
  </si>
  <si>
    <t>יום אומנות</t>
  </si>
  <si>
    <t>אומנות פלסטית</t>
  </si>
  <si>
    <t>שכבה</t>
  </si>
  <si>
    <t>העברה מתשס"א</t>
  </si>
  <si>
    <t>יתרה</t>
  </si>
  <si>
    <t>תשלומי הורים</t>
  </si>
  <si>
    <t>מלגות ממשרד החינוך</t>
  </si>
  <si>
    <t>מלגות רשויות מקומיות</t>
  </si>
  <si>
    <t>תשלום עבור פעילויות</t>
  </si>
  <si>
    <t>החזרים בגין ביטול השתתפות</t>
  </si>
  <si>
    <t>סה"כ הוצאות</t>
  </si>
  <si>
    <t xml:space="preserve">תשלומי הורים </t>
  </si>
  <si>
    <t xml:space="preserve">ריכוז הכנסות והוצאות בשנת הלימודים תשס"ב </t>
  </si>
  <si>
    <t>01.09.02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</si>
</sst>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171" fontId="0" fillId="0" borderId="0" xfId="0" applyNumberFormat="1" applyAlignment="1">
      <alignment vertical="top"/>
    </xf>
    <xf numFmtId="169" fontId="0" fillId="0" borderId="0" xfId="0" applyNumberFormat="1" applyAlignment="1">
      <alignment/>
    </xf>
    <xf numFmtId="171" fontId="0" fillId="0" borderId="0" xfId="0" applyNumberFormat="1" applyAlignment="1" quotePrefix="1">
      <alignment horizontal="right"/>
    </xf>
    <xf numFmtId="17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171" fontId="2" fillId="0" borderId="0" xfId="0" applyNumberFormat="1" applyFont="1" applyAlignment="1">
      <alignment horizontal="right" vertical="center"/>
    </xf>
    <xf numFmtId="171" fontId="2" fillId="0" borderId="1" xfId="0" applyNumberFormat="1" applyFont="1" applyBorder="1" applyAlignment="1">
      <alignment/>
    </xf>
    <xf numFmtId="171" fontId="2" fillId="0" borderId="1" xfId="0" applyNumberFormat="1" applyFont="1" applyBorder="1" applyAlignment="1">
      <alignment horizontal="right" vertical="top" wrapText="1"/>
    </xf>
    <xf numFmtId="171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171" fontId="0" fillId="0" borderId="2" xfId="0" applyNumberForma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3" xfId="0" applyFont="1" applyBorder="1" applyAlignment="1">
      <alignment/>
    </xf>
    <xf numFmtId="171" fontId="2" fillId="0" borderId="6" xfId="0" applyNumberFormat="1" applyFont="1" applyBorder="1" applyAlignment="1">
      <alignment/>
    </xf>
    <xf numFmtId="171" fontId="2" fillId="0" borderId="12" xfId="0" applyNumberFormat="1" applyFont="1" applyBorder="1" applyAlignment="1">
      <alignment/>
    </xf>
    <xf numFmtId="171" fontId="2" fillId="0" borderId="3" xfId="0" applyNumberFormat="1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71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3"/>
  <sheetViews>
    <sheetView rightToLeft="1" workbookViewId="0" topLeftCell="A1">
      <selection activeCell="E19" sqref="E19"/>
    </sheetView>
  </sheetViews>
  <sheetFormatPr defaultColWidth="9.140625" defaultRowHeight="12.75"/>
  <cols>
    <col min="1" max="1" width="1.7109375" style="0" customWidth="1"/>
    <col min="2" max="2" width="17.7109375" style="0" customWidth="1"/>
    <col min="3" max="3" width="14.7109375" style="0" customWidth="1"/>
    <col min="4" max="7" width="12.7109375" style="0" customWidth="1"/>
    <col min="8" max="8" width="11.7109375" style="0" customWidth="1"/>
    <col min="9" max="9" width="10.7109375" style="0" customWidth="1"/>
  </cols>
  <sheetData>
    <row r="1" spans="2:8" ht="14.25">
      <c r="B1" s="69" t="s">
        <v>49</v>
      </c>
      <c r="C1" s="69"/>
      <c r="D1" s="69"/>
      <c r="E1" s="69"/>
      <c r="F1" s="69"/>
      <c r="G1" s="69"/>
      <c r="H1" s="69"/>
    </row>
    <row r="2" spans="2:8" ht="23.25">
      <c r="B2" s="68" t="s">
        <v>25</v>
      </c>
      <c r="C2" s="68"/>
      <c r="D2" s="68"/>
      <c r="E2" s="68"/>
      <c r="F2" s="68"/>
      <c r="G2" s="68"/>
      <c r="H2" s="68"/>
    </row>
    <row r="3" spans="2:8" ht="12.75" customHeight="1">
      <c r="B3" s="20"/>
      <c r="C3" s="20"/>
      <c r="D3" s="20"/>
      <c r="E3" s="20"/>
      <c r="F3" s="20"/>
      <c r="G3" s="20"/>
      <c r="H3" s="20"/>
    </row>
    <row r="4" spans="2:8" ht="12.75" customHeight="1">
      <c r="B4" s="20"/>
      <c r="C4" s="20"/>
      <c r="D4" s="20"/>
      <c r="E4" s="20"/>
      <c r="F4" s="20"/>
      <c r="G4" s="20"/>
      <c r="H4" s="20"/>
    </row>
    <row r="5" spans="2:8" ht="12.75" customHeight="1">
      <c r="B5" s="20"/>
      <c r="C5" s="20"/>
      <c r="D5" s="20"/>
      <c r="E5" s="20"/>
      <c r="F5" s="20"/>
      <c r="G5" s="20"/>
      <c r="H5" t="s">
        <v>85</v>
      </c>
    </row>
    <row r="6" spans="2:7" ht="12.75" customHeight="1">
      <c r="B6" s="20"/>
      <c r="C6" s="20"/>
      <c r="D6" s="20"/>
      <c r="E6" s="20"/>
      <c r="F6" s="20"/>
      <c r="G6" s="20"/>
    </row>
    <row r="7" spans="2:8" ht="18" customHeight="1">
      <c r="B7" s="68" t="s">
        <v>62</v>
      </c>
      <c r="C7" s="68"/>
      <c r="D7" s="68"/>
      <c r="E7" s="68"/>
      <c r="F7" s="68"/>
      <c r="G7" s="68"/>
      <c r="H7" s="68"/>
    </row>
    <row r="8" spans="2:8" ht="12.75" customHeight="1">
      <c r="B8" s="71" t="s">
        <v>63</v>
      </c>
      <c r="C8" s="71"/>
      <c r="D8" s="71"/>
      <c r="E8" s="71"/>
      <c r="F8" s="71"/>
      <c r="G8" s="71"/>
      <c r="H8" s="71"/>
    </row>
    <row r="11" spans="2:3" ht="12.75">
      <c r="B11" t="s">
        <v>17</v>
      </c>
      <c r="C11" s="16" t="s">
        <v>19</v>
      </c>
    </row>
    <row r="12" spans="2:3" ht="12.75">
      <c r="B12" t="s">
        <v>18</v>
      </c>
      <c r="C12" s="43">
        <v>333</v>
      </c>
    </row>
    <row r="14" ht="15.75">
      <c r="B14" s="3" t="s">
        <v>20</v>
      </c>
    </row>
    <row r="16" spans="2:8" ht="12.75">
      <c r="B16" t="s">
        <v>46</v>
      </c>
      <c r="D16" s="1">
        <v>297551</v>
      </c>
      <c r="H16" s="1"/>
    </row>
    <row r="17" spans="2:8" ht="12.75">
      <c r="B17" t="s">
        <v>47</v>
      </c>
      <c r="D17" s="1">
        <v>2300</v>
      </c>
      <c r="H17" s="1"/>
    </row>
    <row r="18" spans="2:8" ht="12.75">
      <c r="B18" t="s">
        <v>48</v>
      </c>
      <c r="D18" s="1">
        <v>2433.5</v>
      </c>
      <c r="H18" s="1"/>
    </row>
    <row r="19" spans="2:8" ht="12.75">
      <c r="B19" t="s">
        <v>64</v>
      </c>
      <c r="D19" s="1">
        <v>-9480</v>
      </c>
      <c r="H19" s="1"/>
    </row>
    <row r="20" spans="4:8" ht="12.75">
      <c r="D20" s="6" t="s">
        <v>23</v>
      </c>
      <c r="H20" s="1"/>
    </row>
    <row r="21" spans="2:8" ht="15">
      <c r="B21" s="11" t="s">
        <v>57</v>
      </c>
      <c r="D21" s="7">
        <f>SUM(D16:D20)</f>
        <v>292804.5</v>
      </c>
      <c r="G21" s="1"/>
      <c r="H21" s="1"/>
    </row>
    <row r="22" spans="8:9" ht="12.75">
      <c r="H22" s="1"/>
      <c r="I22" s="1"/>
    </row>
    <row r="23" spans="8:9" ht="12.75">
      <c r="H23" s="1"/>
      <c r="I23" s="1"/>
    </row>
    <row r="24" spans="2:9" ht="15.75">
      <c r="B24" s="3" t="s">
        <v>21</v>
      </c>
      <c r="H24" s="1"/>
      <c r="I24" s="1"/>
    </row>
    <row r="25" spans="2:9" ht="12.75" customHeight="1">
      <c r="B25" s="3"/>
      <c r="H25" s="1"/>
      <c r="I25" s="1"/>
    </row>
    <row r="27" spans="2:9" ht="15">
      <c r="B27" s="22" t="s">
        <v>14</v>
      </c>
      <c r="C27" s="23" t="s">
        <v>50</v>
      </c>
      <c r="D27" s="24"/>
      <c r="E27" s="23" t="s">
        <v>10</v>
      </c>
      <c r="F27" s="23" t="s">
        <v>15</v>
      </c>
      <c r="G27" s="23" t="s">
        <v>12</v>
      </c>
      <c r="H27" s="23" t="s">
        <v>16</v>
      </c>
      <c r="I27" s="2"/>
    </row>
    <row r="28" spans="2:9" ht="15">
      <c r="B28" s="22"/>
      <c r="C28" s="27"/>
      <c r="D28" s="28"/>
      <c r="E28" s="27"/>
      <c r="F28" s="27"/>
      <c r="G28" s="27"/>
      <c r="H28" s="27"/>
      <c r="I28" s="2"/>
    </row>
    <row r="29" spans="3:9" ht="12.75">
      <c r="C29" t="s">
        <v>5</v>
      </c>
      <c r="E29" s="1"/>
      <c r="F29" s="5">
        <v>7950</v>
      </c>
      <c r="G29" s="1"/>
      <c r="H29" s="1">
        <f aca="true" t="shared" si="0" ref="H29:H36">SUM(E29:G29)</f>
        <v>7950</v>
      </c>
      <c r="I29" s="1"/>
    </row>
    <row r="30" spans="3:9" ht="12.75">
      <c r="C30" t="s">
        <v>0</v>
      </c>
      <c r="E30" s="1">
        <v>4422</v>
      </c>
      <c r="F30" s="5">
        <v>14651</v>
      </c>
      <c r="H30" s="1">
        <f t="shared" si="0"/>
        <v>19073</v>
      </c>
      <c r="I30" s="1"/>
    </row>
    <row r="31" spans="3:9" ht="12.75">
      <c r="C31" t="s">
        <v>67</v>
      </c>
      <c r="E31" s="1"/>
      <c r="F31" s="1">
        <v>8957</v>
      </c>
      <c r="H31" s="1">
        <f>SUM(E31:F31)</f>
        <v>8957</v>
      </c>
      <c r="I31" s="1"/>
    </row>
    <row r="32" spans="3:9" ht="12.75">
      <c r="C32" t="s">
        <v>4</v>
      </c>
      <c r="E32" s="1"/>
      <c r="F32" s="5">
        <v>7060</v>
      </c>
      <c r="G32" s="1"/>
      <c r="H32" s="1">
        <f t="shared" si="0"/>
        <v>7060</v>
      </c>
      <c r="I32" s="1"/>
    </row>
    <row r="33" spans="3:9" ht="12.75">
      <c r="C33" t="s">
        <v>1</v>
      </c>
      <c r="E33" s="1">
        <v>1298</v>
      </c>
      <c r="F33" s="5">
        <v>8860</v>
      </c>
      <c r="G33" s="1">
        <v>830</v>
      </c>
      <c r="H33" s="1">
        <f t="shared" si="0"/>
        <v>10988</v>
      </c>
      <c r="I33" s="1"/>
    </row>
    <row r="34" spans="3:9" ht="12.75">
      <c r="C34" t="s">
        <v>3</v>
      </c>
      <c r="E34" s="1"/>
      <c r="F34" s="5">
        <v>9000</v>
      </c>
      <c r="G34" s="1"/>
      <c r="H34" s="1">
        <f t="shared" si="0"/>
        <v>9000</v>
      </c>
      <c r="I34" s="1"/>
    </row>
    <row r="35" spans="3:9" ht="12.75">
      <c r="C35" t="s">
        <v>68</v>
      </c>
      <c r="E35" s="1"/>
      <c r="F35" s="5">
        <v>17950</v>
      </c>
      <c r="G35" s="1"/>
      <c r="H35" s="1">
        <f t="shared" si="0"/>
        <v>17950</v>
      </c>
      <c r="I35" s="1"/>
    </row>
    <row r="36" spans="3:9" ht="12.75">
      <c r="C36" t="s">
        <v>2</v>
      </c>
      <c r="E36" s="1"/>
      <c r="F36" s="5">
        <v>6471</v>
      </c>
      <c r="G36" s="1"/>
      <c r="H36" s="1">
        <f t="shared" si="0"/>
        <v>6471</v>
      </c>
      <c r="I36" s="1"/>
    </row>
    <row r="37" spans="5:9" ht="12.75">
      <c r="E37" s="6" t="s">
        <v>23</v>
      </c>
      <c r="F37" s="6" t="s">
        <v>23</v>
      </c>
      <c r="G37" s="6" t="s">
        <v>23</v>
      </c>
      <c r="H37" s="6" t="s">
        <v>23</v>
      </c>
      <c r="I37" s="1"/>
    </row>
    <row r="38" spans="3:9" ht="12.75">
      <c r="C38" s="16" t="s">
        <v>16</v>
      </c>
      <c r="E38" s="7">
        <f>SUM(E29:E37)</f>
        <v>5720</v>
      </c>
      <c r="F38" s="7">
        <f>SUM(F29:F37)</f>
        <v>80899</v>
      </c>
      <c r="G38" s="7">
        <f>SUM(G29:G37)</f>
        <v>830</v>
      </c>
      <c r="H38" s="7">
        <f>SUM(H29:H37)</f>
        <v>87449</v>
      </c>
      <c r="I38" s="1"/>
    </row>
    <row r="39" spans="5:9" ht="12.75">
      <c r="E39" s="7"/>
      <c r="F39" s="7"/>
      <c r="G39" s="7"/>
      <c r="H39" s="7"/>
      <c r="I39" s="1"/>
    </row>
    <row r="40" spans="5:9" ht="12.75">
      <c r="E40" s="1"/>
      <c r="F40" s="1"/>
      <c r="G40" s="1"/>
      <c r="H40" s="1"/>
      <c r="I40" s="1"/>
    </row>
    <row r="42" spans="2:9" ht="38.25">
      <c r="B42" s="19" t="s">
        <v>6</v>
      </c>
      <c r="C42" s="25" t="s">
        <v>50</v>
      </c>
      <c r="D42" s="24"/>
      <c r="E42" s="25" t="s">
        <v>10</v>
      </c>
      <c r="F42" s="25" t="s">
        <v>13</v>
      </c>
      <c r="G42" s="25" t="s">
        <v>53</v>
      </c>
      <c r="H42" s="25" t="s">
        <v>16</v>
      </c>
      <c r="I42" s="2"/>
    </row>
    <row r="43" spans="2:9" ht="12.75" customHeight="1">
      <c r="B43" s="19"/>
      <c r="C43" s="29"/>
      <c r="D43" s="29"/>
      <c r="E43" s="29"/>
      <c r="F43" s="29"/>
      <c r="G43" s="29"/>
      <c r="H43" s="29"/>
      <c r="I43" s="2"/>
    </row>
    <row r="44" spans="2:9" ht="14.25">
      <c r="B44" s="8"/>
      <c r="C44" t="s">
        <v>7</v>
      </c>
      <c r="E44" s="1">
        <v>27744</v>
      </c>
      <c r="F44" s="1">
        <v>10445</v>
      </c>
      <c r="G44" s="1">
        <v>53498</v>
      </c>
      <c r="H44" s="1">
        <f>SUM(E44:G44)</f>
        <v>91687</v>
      </c>
      <c r="I44" s="1"/>
    </row>
    <row r="45" spans="3:9" ht="12.75">
      <c r="C45" t="s">
        <v>40</v>
      </c>
      <c r="E45" s="1">
        <v>5733</v>
      </c>
      <c r="F45" s="1">
        <v>2520</v>
      </c>
      <c r="G45" s="1">
        <v>12567</v>
      </c>
      <c r="H45" s="1">
        <f>SUM(E45:G45)</f>
        <v>20820</v>
      </c>
      <c r="I45" s="1"/>
    </row>
    <row r="46" spans="3:9" ht="12.75">
      <c r="C46" t="s">
        <v>40</v>
      </c>
      <c r="E46" s="1">
        <v>4505</v>
      </c>
      <c r="F46" s="1">
        <v>2380</v>
      </c>
      <c r="G46" s="1">
        <v>1917</v>
      </c>
      <c r="H46" s="1">
        <f>SUM(E46:G46)</f>
        <v>8802</v>
      </c>
      <c r="I46" s="1"/>
    </row>
    <row r="47" spans="5:9" ht="12.75">
      <c r="E47" s="6" t="s">
        <v>23</v>
      </c>
      <c r="F47" s="6" t="s">
        <v>23</v>
      </c>
      <c r="G47" s="6" t="s">
        <v>23</v>
      </c>
      <c r="H47" s="6" t="s">
        <v>23</v>
      </c>
      <c r="I47" s="1"/>
    </row>
    <row r="48" spans="3:9" ht="12.75">
      <c r="C48" s="16" t="s">
        <v>16</v>
      </c>
      <c r="E48" s="7">
        <f>SUM(E44:E47)</f>
        <v>37982</v>
      </c>
      <c r="F48" s="7">
        <f>SUM(F44:F47)</f>
        <v>15345</v>
      </c>
      <c r="G48" s="7">
        <f>SUM(G44:G47)</f>
        <v>67982</v>
      </c>
      <c r="H48" s="7">
        <f>SUM(H44:H47)</f>
        <v>121309</v>
      </c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2" spans="2:9" ht="15.75" customHeight="1">
      <c r="B52" s="70" t="s">
        <v>44</v>
      </c>
      <c r="C52" s="25" t="s">
        <v>50</v>
      </c>
      <c r="D52" s="24"/>
      <c r="E52" s="25" t="s">
        <v>12</v>
      </c>
      <c r="F52" s="25" t="s">
        <v>13</v>
      </c>
      <c r="G52" s="25" t="s">
        <v>11</v>
      </c>
      <c r="H52" s="25" t="s">
        <v>16</v>
      </c>
      <c r="I52" s="2"/>
    </row>
    <row r="53" spans="2:9" ht="12.75" customHeight="1">
      <c r="B53" s="70"/>
      <c r="C53" s="29"/>
      <c r="D53" s="28"/>
      <c r="E53" s="29"/>
      <c r="F53" s="29"/>
      <c r="G53" s="29"/>
      <c r="H53" s="29"/>
      <c r="I53" s="2"/>
    </row>
    <row r="54" spans="2:9" ht="12.75" customHeight="1">
      <c r="B54" s="70" t="s">
        <v>24</v>
      </c>
      <c r="C54" s="12" t="s">
        <v>9</v>
      </c>
      <c r="E54" s="1">
        <v>1000</v>
      </c>
      <c r="F54" s="4"/>
      <c r="G54" s="4">
        <v>9515.4</v>
      </c>
      <c r="H54" s="1">
        <f>SUM(E54:G54)</f>
        <v>10515.4</v>
      </c>
      <c r="I54" s="1"/>
    </row>
    <row r="55" spans="2:9" ht="12.75" customHeight="1">
      <c r="B55" s="9"/>
      <c r="C55" t="s">
        <v>30</v>
      </c>
      <c r="E55" s="1"/>
      <c r="F55" s="1">
        <v>322</v>
      </c>
      <c r="G55" s="1">
        <v>16743</v>
      </c>
      <c r="H55" s="1">
        <f>SUM(E55:G55)</f>
        <v>17065</v>
      </c>
      <c r="I55" s="4"/>
    </row>
    <row r="56" spans="2:9" ht="14.25">
      <c r="B56" s="9"/>
      <c r="E56" s="6" t="s">
        <v>23</v>
      </c>
      <c r="F56" s="6" t="s">
        <v>23</v>
      </c>
      <c r="G56" s="6" t="s">
        <v>23</v>
      </c>
      <c r="H56" s="6" t="s">
        <v>23</v>
      </c>
      <c r="I56" s="1"/>
    </row>
    <row r="57" spans="5:9" ht="12.75">
      <c r="E57" s="7">
        <f>SUM(E54:E56)</f>
        <v>1000</v>
      </c>
      <c r="F57" s="7">
        <f>SUM(F54:F56)</f>
        <v>322</v>
      </c>
      <c r="G57" s="7">
        <f>SUM(G54:G56)</f>
        <v>26258.4</v>
      </c>
      <c r="H57" s="7">
        <f>SUM(H54:H56)</f>
        <v>27580.4</v>
      </c>
      <c r="I57" s="1"/>
    </row>
    <row r="58" spans="5:9" ht="12.75">
      <c r="E58" s="1"/>
      <c r="F58" s="1"/>
      <c r="G58" s="1"/>
      <c r="H58" s="1"/>
      <c r="I58" s="1"/>
    </row>
    <row r="59" ht="12.75">
      <c r="I59" s="1"/>
    </row>
    <row r="60" spans="2:9" ht="12.75">
      <c r="B60" t="s">
        <v>22</v>
      </c>
      <c r="E60" s="1"/>
      <c r="F60" s="1"/>
      <c r="G60" s="1"/>
      <c r="H60" s="1">
        <f>H57+H48+H38</f>
        <v>236338.4</v>
      </c>
      <c r="I60" s="1"/>
    </row>
    <row r="61" spans="2:8" ht="12.75">
      <c r="B61" t="s">
        <v>58</v>
      </c>
      <c r="H61" s="1">
        <f>H63-H60</f>
        <v>56466.100000000006</v>
      </c>
    </row>
    <row r="62" ht="12.75">
      <c r="H62" s="6" t="s">
        <v>23</v>
      </c>
    </row>
    <row r="63" spans="2:8" ht="15">
      <c r="B63" s="11" t="s">
        <v>16</v>
      </c>
      <c r="H63" s="7">
        <f>D21</f>
        <v>292804.5</v>
      </c>
    </row>
  </sheetData>
  <mergeCells count="5">
    <mergeCell ref="B2:H2"/>
    <mergeCell ref="B1:H1"/>
    <mergeCell ref="B52:B54"/>
    <mergeCell ref="B7:H7"/>
    <mergeCell ref="B8:H8"/>
  </mergeCells>
  <printOptions/>
  <pageMargins left="0.5511811023622047" right="0.5511811023622047" top="0.5905511811023623" bottom="0.5905511811023623" header="0.5118110236220472" footer="0.5118110236220472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rightToLeft="1" workbookViewId="0" topLeftCell="A1">
      <selection activeCell="H5" sqref="H5"/>
    </sheetView>
  </sheetViews>
  <sheetFormatPr defaultColWidth="9.140625" defaultRowHeight="12.75"/>
  <cols>
    <col min="1" max="1" width="1.7109375" style="0" customWidth="1"/>
    <col min="2" max="2" width="17.7109375" style="0" customWidth="1"/>
    <col min="3" max="3" width="14.7109375" style="0" customWidth="1"/>
    <col min="4" max="7" width="12.7109375" style="0" customWidth="1"/>
    <col min="8" max="8" width="11.7109375" style="0" customWidth="1"/>
  </cols>
  <sheetData>
    <row r="1" spans="2:8" ht="14.25">
      <c r="B1" s="69" t="s">
        <v>49</v>
      </c>
      <c r="C1" s="69"/>
      <c r="D1" s="69"/>
      <c r="E1" s="69"/>
      <c r="F1" s="69"/>
      <c r="G1" s="69"/>
      <c r="H1" s="69"/>
    </row>
    <row r="2" spans="2:8" ht="23.25">
      <c r="B2" s="68" t="s">
        <v>25</v>
      </c>
      <c r="C2" s="68"/>
      <c r="D2" s="68"/>
      <c r="E2" s="68"/>
      <c r="F2" s="68"/>
      <c r="G2" s="68"/>
      <c r="H2" s="68"/>
    </row>
    <row r="3" spans="2:8" ht="12.75" customHeight="1">
      <c r="B3" s="20"/>
      <c r="C3" s="20"/>
      <c r="D3" s="20"/>
      <c r="E3" s="20"/>
      <c r="F3" s="20"/>
      <c r="G3" s="20"/>
      <c r="H3" s="20"/>
    </row>
    <row r="4" spans="2:8" ht="12.75" customHeight="1">
      <c r="B4" s="20"/>
      <c r="C4" s="20"/>
      <c r="D4" s="20"/>
      <c r="E4" s="20"/>
      <c r="F4" s="20"/>
      <c r="G4" s="20"/>
      <c r="H4" s="20"/>
    </row>
    <row r="5" spans="2:8" ht="12.75" customHeight="1">
      <c r="B5" s="10"/>
      <c r="C5" s="10"/>
      <c r="D5" s="10"/>
      <c r="E5" s="10"/>
      <c r="F5" s="10"/>
      <c r="G5" s="10"/>
      <c r="H5" t="s">
        <v>85</v>
      </c>
    </row>
    <row r="6" spans="2:7" ht="12.75" customHeight="1">
      <c r="B6" s="10"/>
      <c r="C6" s="10"/>
      <c r="D6" s="10"/>
      <c r="E6" s="10"/>
      <c r="F6" s="10"/>
      <c r="G6" s="10"/>
    </row>
    <row r="7" spans="2:8" ht="23.25">
      <c r="B7" s="68" t="s">
        <v>62</v>
      </c>
      <c r="C7" s="68"/>
      <c r="D7" s="68"/>
      <c r="E7" s="68"/>
      <c r="F7" s="68"/>
      <c r="G7" s="68"/>
      <c r="H7" s="68"/>
    </row>
    <row r="8" spans="2:8" ht="12.75" customHeight="1">
      <c r="B8" s="71" t="s">
        <v>63</v>
      </c>
      <c r="C8" s="71"/>
      <c r="D8" s="71"/>
      <c r="E8" s="71"/>
      <c r="F8" s="71"/>
      <c r="G8" s="71"/>
      <c r="H8" s="71"/>
    </row>
    <row r="9" spans="2:8" ht="12.75" customHeight="1">
      <c r="B9" s="10"/>
      <c r="C9" s="10"/>
      <c r="D9" s="10"/>
      <c r="E9" s="10"/>
      <c r="F9" s="10"/>
      <c r="G9" s="10"/>
      <c r="H9" s="10"/>
    </row>
    <row r="11" spans="2:3" ht="12.75">
      <c r="B11" t="s">
        <v>17</v>
      </c>
      <c r="C11" s="16" t="s">
        <v>37</v>
      </c>
    </row>
    <row r="12" spans="2:3" ht="12.75">
      <c r="B12" t="s">
        <v>18</v>
      </c>
      <c r="C12" s="43">
        <v>326</v>
      </c>
    </row>
    <row r="14" ht="15.75">
      <c r="B14" s="3" t="s">
        <v>20</v>
      </c>
    </row>
    <row r="15" ht="12.75" customHeight="1">
      <c r="B15" s="3"/>
    </row>
    <row r="16" spans="2:4" ht="12.75">
      <c r="B16" t="s">
        <v>51</v>
      </c>
      <c r="D16" s="1">
        <v>32196</v>
      </c>
    </row>
    <row r="17" spans="2:4" ht="12.75">
      <c r="B17" t="s">
        <v>60</v>
      </c>
      <c r="D17" s="1">
        <v>-28555</v>
      </c>
    </row>
    <row r="18" spans="2:8" ht="12.75">
      <c r="B18" t="s">
        <v>46</v>
      </c>
      <c r="D18" s="1">
        <v>283471.05</v>
      </c>
      <c r="H18" s="1"/>
    </row>
    <row r="19" spans="2:8" ht="12.75">
      <c r="B19" t="s">
        <v>47</v>
      </c>
      <c r="D19" s="1">
        <v>3700</v>
      </c>
      <c r="H19" s="1"/>
    </row>
    <row r="20" spans="2:8" ht="12.75">
      <c r="B20" t="s">
        <v>48</v>
      </c>
      <c r="D20" s="1">
        <v>2411.4</v>
      </c>
      <c r="H20" s="1"/>
    </row>
    <row r="21" spans="2:8" ht="12.75">
      <c r="B21" t="s">
        <v>64</v>
      </c>
      <c r="D21" s="1">
        <v>-3285</v>
      </c>
      <c r="H21" s="1"/>
    </row>
    <row r="22" spans="4:8" ht="12.75">
      <c r="D22" s="6" t="s">
        <v>23</v>
      </c>
      <c r="H22" s="1"/>
    </row>
    <row r="23" spans="2:8" ht="12.75" customHeight="1">
      <c r="B23" s="11" t="s">
        <v>57</v>
      </c>
      <c r="D23" s="7">
        <f>SUM(D16:D21)</f>
        <v>289938.45</v>
      </c>
      <c r="G23" s="1"/>
      <c r="H23" s="1"/>
    </row>
    <row r="24" ht="12.75">
      <c r="H24" s="1"/>
    </row>
    <row r="25" ht="12.75">
      <c r="H25" s="1"/>
    </row>
    <row r="26" spans="2:8" ht="12.75" customHeight="1">
      <c r="B26" s="3" t="s">
        <v>21</v>
      </c>
      <c r="H26" s="1"/>
    </row>
    <row r="27" spans="2:8" ht="12.75" customHeight="1">
      <c r="B27" s="3"/>
      <c r="H27" s="1"/>
    </row>
    <row r="29" spans="2:8" ht="15">
      <c r="B29" s="22" t="s">
        <v>14</v>
      </c>
      <c r="C29" s="23" t="s">
        <v>50</v>
      </c>
      <c r="D29" s="24"/>
      <c r="E29" s="23" t="s">
        <v>10</v>
      </c>
      <c r="F29" s="23" t="s">
        <v>15</v>
      </c>
      <c r="G29" s="23" t="s">
        <v>12</v>
      </c>
      <c r="H29" s="23" t="s">
        <v>16</v>
      </c>
    </row>
    <row r="30" spans="2:8" ht="12.75" customHeight="1">
      <c r="B30" s="22"/>
      <c r="C30" s="27"/>
      <c r="D30" s="28"/>
      <c r="E30" s="27"/>
      <c r="F30" s="27"/>
      <c r="G30" s="27"/>
      <c r="H30" s="27"/>
    </row>
    <row r="31" spans="3:8" ht="12.75">
      <c r="C31" t="s">
        <v>5</v>
      </c>
      <c r="E31" s="1"/>
      <c r="F31" s="1">
        <v>10155</v>
      </c>
      <c r="G31" s="1"/>
      <c r="H31" s="1">
        <f aca="true" t="shared" si="0" ref="H31:H39">SUM(E31:G31)</f>
        <v>10155</v>
      </c>
    </row>
    <row r="32" spans="3:8" ht="12.75">
      <c r="C32" t="s">
        <v>0</v>
      </c>
      <c r="E32" s="1">
        <v>5204</v>
      </c>
      <c r="F32" s="1">
        <v>10000</v>
      </c>
      <c r="H32" s="1">
        <f t="shared" si="0"/>
        <v>15204</v>
      </c>
    </row>
    <row r="33" spans="3:8" ht="12.75">
      <c r="C33" t="s">
        <v>69</v>
      </c>
      <c r="E33" s="1"/>
      <c r="F33" s="1">
        <v>14670</v>
      </c>
      <c r="H33" s="1">
        <f t="shared" si="0"/>
        <v>14670</v>
      </c>
    </row>
    <row r="34" spans="3:8" ht="12.75">
      <c r="C34" t="s">
        <v>67</v>
      </c>
      <c r="E34" s="1"/>
      <c r="F34" s="1">
        <v>8823</v>
      </c>
      <c r="H34" s="1">
        <f>SUM(E34:F34)</f>
        <v>8823</v>
      </c>
    </row>
    <row r="35" spans="3:8" ht="12.75">
      <c r="C35" t="s">
        <v>4</v>
      </c>
      <c r="E35" s="1"/>
      <c r="F35" s="1">
        <v>6911</v>
      </c>
      <c r="G35" s="1"/>
      <c r="H35" s="1">
        <f t="shared" si="0"/>
        <v>6911</v>
      </c>
    </row>
    <row r="36" spans="3:8" ht="12.75">
      <c r="C36" t="s">
        <v>1</v>
      </c>
      <c r="E36" s="1">
        <v>1270</v>
      </c>
      <c r="F36" s="1">
        <v>8672</v>
      </c>
      <c r="G36" s="1">
        <v>720</v>
      </c>
      <c r="H36" s="1">
        <f t="shared" si="0"/>
        <v>10662</v>
      </c>
    </row>
    <row r="37" spans="3:8" ht="12.75">
      <c r="C37" t="s">
        <v>3</v>
      </c>
      <c r="E37" s="1"/>
      <c r="F37" s="1">
        <v>9000</v>
      </c>
      <c r="G37" s="1"/>
      <c r="H37" s="1">
        <f t="shared" si="0"/>
        <v>9000</v>
      </c>
    </row>
    <row r="38" spans="3:8" ht="12.75">
      <c r="C38" t="s">
        <v>68</v>
      </c>
      <c r="E38" s="1"/>
      <c r="F38" s="1">
        <v>17340</v>
      </c>
      <c r="G38" s="1"/>
      <c r="H38" s="1">
        <f t="shared" si="0"/>
        <v>17340</v>
      </c>
    </row>
    <row r="39" spans="3:8" ht="12.75">
      <c r="C39" t="s">
        <v>2</v>
      </c>
      <c r="E39" s="1"/>
      <c r="F39" s="1">
        <v>6336</v>
      </c>
      <c r="G39" s="1"/>
      <c r="H39" s="1">
        <f t="shared" si="0"/>
        <v>6336</v>
      </c>
    </row>
    <row r="40" spans="5:8" ht="12.75">
      <c r="E40" s="6" t="s">
        <v>23</v>
      </c>
      <c r="F40" s="6" t="s">
        <v>23</v>
      </c>
      <c r="G40" s="6" t="s">
        <v>23</v>
      </c>
      <c r="H40" s="6" t="s">
        <v>23</v>
      </c>
    </row>
    <row r="41" spans="3:8" ht="12.75">
      <c r="C41" s="16" t="s">
        <v>16</v>
      </c>
      <c r="E41" s="7">
        <f>SUM(E31:E40)</f>
        <v>6474</v>
      </c>
      <c r="F41" s="7">
        <f>SUM(F31:F40)</f>
        <v>91907</v>
      </c>
      <c r="G41" s="7">
        <f>SUM(G31:G40)</f>
        <v>720</v>
      </c>
      <c r="H41" s="7">
        <f>SUM(H31:H40)</f>
        <v>99101</v>
      </c>
    </row>
    <row r="42" spans="5:8" ht="12.75">
      <c r="E42" s="7"/>
      <c r="F42" s="7"/>
      <c r="G42" s="7"/>
      <c r="H42" s="7"/>
    </row>
    <row r="43" spans="5:8" ht="12.75">
      <c r="E43" s="7"/>
      <c r="F43" s="7"/>
      <c r="G43" s="7"/>
      <c r="H43" s="7"/>
    </row>
    <row r="45" spans="2:8" ht="38.25">
      <c r="B45" s="19" t="s">
        <v>6</v>
      </c>
      <c r="C45" s="25" t="s">
        <v>50</v>
      </c>
      <c r="D45" s="25" t="s">
        <v>12</v>
      </c>
      <c r="E45" s="25" t="s">
        <v>10</v>
      </c>
      <c r="F45" s="25" t="s">
        <v>13</v>
      </c>
      <c r="G45" s="25" t="s">
        <v>53</v>
      </c>
      <c r="H45" s="25" t="s">
        <v>16</v>
      </c>
    </row>
    <row r="47" spans="2:8" ht="14.25">
      <c r="B47" s="8"/>
      <c r="C47" t="s">
        <v>26</v>
      </c>
      <c r="D47" s="1">
        <v>1125</v>
      </c>
      <c r="E47" s="1">
        <v>12284</v>
      </c>
      <c r="F47" s="1">
        <v>11170</v>
      </c>
      <c r="G47" s="1">
        <v>132684</v>
      </c>
      <c r="H47" s="1">
        <f>SUM(D47:G47)</f>
        <v>157263</v>
      </c>
    </row>
    <row r="48" spans="3:8" ht="12.75">
      <c r="C48" t="s">
        <v>8</v>
      </c>
      <c r="E48" s="1">
        <v>3686</v>
      </c>
      <c r="F48" s="1">
        <v>2460</v>
      </c>
      <c r="G48" s="1">
        <v>113</v>
      </c>
      <c r="H48" s="1">
        <f>SUM(E48:G48)</f>
        <v>6259</v>
      </c>
    </row>
    <row r="49" spans="5:8" ht="12.75">
      <c r="E49" s="6" t="s">
        <v>23</v>
      </c>
      <c r="F49" s="6" t="s">
        <v>23</v>
      </c>
      <c r="G49" s="6" t="s">
        <v>23</v>
      </c>
      <c r="H49" s="6" t="s">
        <v>23</v>
      </c>
    </row>
    <row r="50" spans="3:8" ht="12.75">
      <c r="C50" s="16" t="s">
        <v>16</v>
      </c>
      <c r="E50" s="7">
        <f>SUM(E47:E49)</f>
        <v>15970</v>
      </c>
      <c r="F50" s="7">
        <f>SUM(F47:F49)</f>
        <v>13630</v>
      </c>
      <c r="G50" s="7">
        <f>SUM(G47:G49)</f>
        <v>132797</v>
      </c>
      <c r="H50" s="7">
        <f>SUM(H47:H49)</f>
        <v>163522</v>
      </c>
    </row>
    <row r="51" spans="5:8" ht="12.75">
      <c r="E51" s="1"/>
      <c r="F51" s="1"/>
      <c r="G51" s="1"/>
      <c r="H51" s="1"/>
    </row>
    <row r="52" spans="5:8" ht="12.75">
      <c r="E52" s="1"/>
      <c r="F52" s="1"/>
      <c r="G52" s="1"/>
      <c r="H52" s="1"/>
    </row>
    <row r="54" spans="2:8" ht="15.75" customHeight="1">
      <c r="B54" s="70" t="s">
        <v>45</v>
      </c>
      <c r="C54" s="25" t="s">
        <v>50</v>
      </c>
      <c r="D54" s="24"/>
      <c r="E54" s="26"/>
      <c r="F54" s="25" t="s">
        <v>13</v>
      </c>
      <c r="G54" s="25" t="s">
        <v>11</v>
      </c>
      <c r="H54" s="25" t="s">
        <v>16</v>
      </c>
    </row>
    <row r="55" spans="2:8" ht="12.75">
      <c r="B55" s="70"/>
      <c r="E55" s="1"/>
      <c r="F55" s="1"/>
      <c r="G55" s="1"/>
      <c r="H55" s="1"/>
    </row>
    <row r="56" spans="2:8" ht="12.75" customHeight="1">
      <c r="B56" s="9"/>
      <c r="C56" t="s">
        <v>30</v>
      </c>
      <c r="E56" s="1"/>
      <c r="F56" s="1">
        <v>322</v>
      </c>
      <c r="G56" s="1">
        <v>11494</v>
      </c>
      <c r="H56" s="1">
        <f>SUM(F56:G56)</f>
        <v>11816</v>
      </c>
    </row>
    <row r="57" spans="2:8" ht="14.25">
      <c r="B57" s="9"/>
      <c r="C57" t="s">
        <v>52</v>
      </c>
      <c r="E57" s="6"/>
      <c r="F57" s="6"/>
      <c r="G57" s="6">
        <v>5616</v>
      </c>
      <c r="H57" s="1">
        <f>G57</f>
        <v>5616</v>
      </c>
    </row>
    <row r="58" spans="2:8" ht="12.75" customHeight="1">
      <c r="B58" s="9"/>
      <c r="E58" s="6"/>
      <c r="F58" s="6" t="s">
        <v>23</v>
      </c>
      <c r="G58" s="6" t="s">
        <v>23</v>
      </c>
      <c r="H58" s="6" t="s">
        <v>23</v>
      </c>
    </row>
    <row r="59" spans="3:8" ht="12.75">
      <c r="C59" s="16" t="s">
        <v>16</v>
      </c>
      <c r="E59" s="7"/>
      <c r="F59" s="7">
        <f>SUM(F56:F58)</f>
        <v>322</v>
      </c>
      <c r="G59" s="7">
        <f>SUM(G56:G58)</f>
        <v>17110</v>
      </c>
      <c r="H59" s="7">
        <f>SUM(H56:H58)</f>
        <v>17432</v>
      </c>
    </row>
    <row r="61" spans="5:8" ht="12.75">
      <c r="E61" s="1"/>
      <c r="F61" s="1"/>
      <c r="G61" s="1"/>
      <c r="H61" s="1"/>
    </row>
    <row r="62" spans="2:8" ht="12.75">
      <c r="B62" t="s">
        <v>22</v>
      </c>
      <c r="E62" s="1"/>
      <c r="F62" s="1"/>
      <c r="G62" s="1"/>
      <c r="H62" s="1">
        <f>H59+H50+H41</f>
        <v>280055</v>
      </c>
    </row>
    <row r="63" spans="2:8" ht="12.75">
      <c r="B63" t="s">
        <v>41</v>
      </c>
      <c r="H63" s="1">
        <f>H65-H62</f>
        <v>9883.450000000012</v>
      </c>
    </row>
    <row r="64" ht="12.75">
      <c r="H64" s="6" t="s">
        <v>23</v>
      </c>
    </row>
    <row r="65" spans="2:8" ht="15">
      <c r="B65" s="11" t="s">
        <v>16</v>
      </c>
      <c r="H65" s="7">
        <f>D23</f>
        <v>289938.45</v>
      </c>
    </row>
  </sheetData>
  <mergeCells count="5">
    <mergeCell ref="B2:H2"/>
    <mergeCell ref="B54:B55"/>
    <mergeCell ref="B1:H1"/>
    <mergeCell ref="B7:H7"/>
    <mergeCell ref="B8:H8"/>
  </mergeCells>
  <printOptions/>
  <pageMargins left="0.5511811023622047" right="0.5511811023622047" top="0.5905511811023623" bottom="0.3937007874015748" header="0.5118110236220472" footer="0.5118110236220472"/>
  <pageSetup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3"/>
  <sheetViews>
    <sheetView rightToLeft="1" workbookViewId="0" topLeftCell="A1">
      <selection activeCell="H6" sqref="H6"/>
    </sheetView>
  </sheetViews>
  <sheetFormatPr defaultColWidth="9.140625" defaultRowHeight="12.75"/>
  <cols>
    <col min="1" max="1" width="1.7109375" style="0" customWidth="1"/>
    <col min="2" max="2" width="17.7109375" style="0" customWidth="1"/>
    <col min="3" max="3" width="14.7109375" style="0" customWidth="1"/>
    <col min="4" max="7" width="12.7109375" style="0" customWidth="1"/>
    <col min="8" max="8" width="11.7109375" style="0" customWidth="1"/>
  </cols>
  <sheetData>
    <row r="1" spans="2:8" ht="14.25">
      <c r="B1" s="69" t="s">
        <v>49</v>
      </c>
      <c r="C1" s="69"/>
      <c r="D1" s="69"/>
      <c r="E1" s="69"/>
      <c r="F1" s="69"/>
      <c r="G1" s="69"/>
      <c r="H1" s="69"/>
    </row>
    <row r="2" spans="2:8" ht="23.25">
      <c r="B2" s="68" t="s">
        <v>25</v>
      </c>
      <c r="C2" s="68"/>
      <c r="D2" s="68"/>
      <c r="E2" s="68"/>
      <c r="F2" s="68"/>
      <c r="G2" s="68"/>
      <c r="H2" s="68"/>
    </row>
    <row r="3" spans="2:8" ht="12.75" customHeight="1">
      <c r="B3" s="20"/>
      <c r="C3" s="20"/>
      <c r="D3" s="20"/>
      <c r="E3" s="20"/>
      <c r="F3" s="20"/>
      <c r="G3" s="20"/>
      <c r="H3" s="20"/>
    </row>
    <row r="4" spans="2:8" ht="12.75" customHeight="1">
      <c r="B4" s="20"/>
      <c r="C4" s="20"/>
      <c r="D4" s="20"/>
      <c r="E4" s="20"/>
      <c r="F4" s="20"/>
      <c r="G4" s="20"/>
      <c r="H4" s="20"/>
    </row>
    <row r="5" spans="2:8" ht="12.75" customHeight="1">
      <c r="B5" s="10"/>
      <c r="C5" s="10"/>
      <c r="D5" s="10"/>
      <c r="E5" s="10"/>
      <c r="F5" s="10"/>
      <c r="G5" s="10"/>
      <c r="H5" t="s">
        <v>85</v>
      </c>
    </row>
    <row r="7" spans="2:8" ht="23.25">
      <c r="B7" s="68" t="s">
        <v>62</v>
      </c>
      <c r="C7" s="68"/>
      <c r="D7" s="68"/>
      <c r="E7" s="68"/>
      <c r="F7" s="68"/>
      <c r="G7" s="68"/>
      <c r="H7" s="68"/>
    </row>
    <row r="8" spans="2:8" ht="18">
      <c r="B8" s="71" t="s">
        <v>63</v>
      </c>
      <c r="C8" s="71"/>
      <c r="D8" s="71"/>
      <c r="E8" s="71"/>
      <c r="F8" s="71"/>
      <c r="G8" s="71"/>
      <c r="H8" s="71"/>
    </row>
    <row r="9" spans="2:8" ht="18">
      <c r="B9" s="10"/>
      <c r="C9" s="10"/>
      <c r="D9" s="10"/>
      <c r="E9" s="10"/>
      <c r="F9" s="10"/>
      <c r="G9" s="10"/>
      <c r="H9" s="10"/>
    </row>
    <row r="11" spans="2:3" ht="12.75">
      <c r="B11" t="s">
        <v>17</v>
      </c>
      <c r="C11" s="16" t="s">
        <v>38</v>
      </c>
    </row>
    <row r="12" spans="2:3" ht="12.75">
      <c r="B12" t="s">
        <v>18</v>
      </c>
      <c r="C12" s="43">
        <v>275</v>
      </c>
    </row>
    <row r="14" ht="15.75">
      <c r="B14" s="3" t="s">
        <v>20</v>
      </c>
    </row>
    <row r="15" ht="15.75">
      <c r="B15" s="3"/>
    </row>
    <row r="16" spans="2:4" ht="12.75">
      <c r="B16" t="s">
        <v>51</v>
      </c>
      <c r="D16" s="1">
        <v>11599</v>
      </c>
    </row>
    <row r="17" spans="2:8" ht="12.75">
      <c r="B17" t="s">
        <v>46</v>
      </c>
      <c r="D17" s="1">
        <v>258606.5</v>
      </c>
      <c r="H17" s="1"/>
    </row>
    <row r="18" spans="2:8" ht="12.75">
      <c r="B18" t="s">
        <v>47</v>
      </c>
      <c r="D18" s="1">
        <v>4150</v>
      </c>
      <c r="H18" s="1"/>
    </row>
    <row r="19" spans="2:8" ht="12.75">
      <c r="B19" t="s">
        <v>48</v>
      </c>
      <c r="D19" s="1">
        <v>2110</v>
      </c>
      <c r="H19" s="1"/>
    </row>
    <row r="20" spans="2:8" ht="12.75">
      <c r="B20" t="s">
        <v>64</v>
      </c>
      <c r="D20" s="1">
        <v>-8832</v>
      </c>
      <c r="H20" s="1"/>
    </row>
    <row r="21" spans="4:8" ht="12.75">
      <c r="D21" s="6" t="s">
        <v>23</v>
      </c>
      <c r="H21" s="1"/>
    </row>
    <row r="22" spans="2:8" ht="15">
      <c r="B22" s="11" t="s">
        <v>16</v>
      </c>
      <c r="D22" s="7">
        <f>SUM(D16:D20)</f>
        <v>267633.5</v>
      </c>
      <c r="G22" s="1"/>
      <c r="H22" s="1"/>
    </row>
    <row r="23" ht="12.75">
      <c r="H23" s="1"/>
    </row>
    <row r="24" ht="12.75">
      <c r="H24" s="1"/>
    </row>
    <row r="25" spans="2:8" ht="15.75">
      <c r="B25" s="3" t="s">
        <v>21</v>
      </c>
      <c r="H25" s="1"/>
    </row>
    <row r="26" spans="2:8" ht="12.75" customHeight="1">
      <c r="B26" s="3"/>
      <c r="H26" s="1"/>
    </row>
    <row r="27" ht="12.75" customHeight="1"/>
    <row r="28" spans="2:8" ht="15">
      <c r="B28" s="17" t="s">
        <v>14</v>
      </c>
      <c r="C28" s="23" t="s">
        <v>50</v>
      </c>
      <c r="D28" s="24"/>
      <c r="E28" s="23" t="s">
        <v>10</v>
      </c>
      <c r="F28" s="23" t="s">
        <v>15</v>
      </c>
      <c r="G28" s="23" t="s">
        <v>12</v>
      </c>
      <c r="H28" s="23" t="s">
        <v>16</v>
      </c>
    </row>
    <row r="29" ht="12.75">
      <c r="F29" s="1"/>
    </row>
    <row r="30" spans="3:8" ht="12.75">
      <c r="C30" t="s">
        <v>5</v>
      </c>
      <c r="E30" s="1"/>
      <c r="F30" s="1">
        <v>8565</v>
      </c>
      <c r="G30" s="1"/>
      <c r="H30" s="1">
        <f aca="true" t="shared" si="0" ref="H30:H36">SUM(E30:G30)</f>
        <v>8565</v>
      </c>
    </row>
    <row r="31" spans="3:8" ht="12.75">
      <c r="C31" t="s">
        <v>0</v>
      </c>
      <c r="E31" s="1">
        <v>3791</v>
      </c>
      <c r="F31" s="1">
        <v>11700</v>
      </c>
      <c r="G31" s="1">
        <v>550</v>
      </c>
      <c r="H31" s="1">
        <f t="shared" si="0"/>
        <v>16041</v>
      </c>
    </row>
    <row r="32" spans="3:8" ht="12.75">
      <c r="C32" t="s">
        <v>67</v>
      </c>
      <c r="E32" s="1"/>
      <c r="F32" s="1">
        <v>7420</v>
      </c>
      <c r="G32" s="1"/>
      <c r="H32" s="1">
        <f t="shared" si="0"/>
        <v>7420</v>
      </c>
    </row>
    <row r="33" spans="3:8" ht="12.75">
      <c r="C33" t="s">
        <v>4</v>
      </c>
      <c r="E33" s="1"/>
      <c r="F33" s="1">
        <v>5829</v>
      </c>
      <c r="G33" s="1"/>
      <c r="H33" s="1">
        <f t="shared" si="0"/>
        <v>5829</v>
      </c>
    </row>
    <row r="34" spans="3:8" ht="12.75">
      <c r="C34" t="s">
        <v>1</v>
      </c>
      <c r="E34" s="1">
        <v>1032</v>
      </c>
      <c r="F34" s="1">
        <v>7308</v>
      </c>
      <c r="G34" s="1">
        <v>650</v>
      </c>
      <c r="H34" s="1">
        <f t="shared" si="0"/>
        <v>8990</v>
      </c>
    </row>
    <row r="35" spans="3:8" ht="12.75">
      <c r="C35" t="s">
        <v>73</v>
      </c>
      <c r="E35" s="1"/>
      <c r="F35" s="1">
        <v>14741</v>
      </c>
      <c r="G35" s="1"/>
      <c r="H35" s="1">
        <f>F35</f>
        <v>14741</v>
      </c>
    </row>
    <row r="36" spans="3:8" ht="12.75">
      <c r="C36" t="s">
        <v>2</v>
      </c>
      <c r="E36" s="1"/>
      <c r="F36" s="1">
        <v>5293</v>
      </c>
      <c r="G36" s="1"/>
      <c r="H36" s="1">
        <f t="shared" si="0"/>
        <v>5293</v>
      </c>
    </row>
    <row r="37" spans="5:8" ht="12.75">
      <c r="E37" s="6" t="s">
        <v>23</v>
      </c>
      <c r="F37" s="6" t="s">
        <v>23</v>
      </c>
      <c r="G37" s="6" t="s">
        <v>23</v>
      </c>
      <c r="H37" s="6" t="s">
        <v>23</v>
      </c>
    </row>
    <row r="38" spans="3:8" ht="12.75">
      <c r="C38" s="16" t="s">
        <v>16</v>
      </c>
      <c r="E38" s="7">
        <f>SUM(E29:E37)</f>
        <v>4823</v>
      </c>
      <c r="F38" s="7">
        <f>SUM(F29:F37)</f>
        <v>60856</v>
      </c>
      <c r="G38" s="7">
        <f>SUM(G29:G37)</f>
        <v>1200</v>
      </c>
      <c r="H38" s="7">
        <f>SUM(H29:H37)</f>
        <v>66879</v>
      </c>
    </row>
    <row r="39" spans="5:8" ht="12.75">
      <c r="E39" s="1"/>
      <c r="F39" s="1"/>
      <c r="G39" s="1"/>
      <c r="H39" s="1"/>
    </row>
    <row r="40" spans="5:8" ht="12.75">
      <c r="E40" s="1"/>
      <c r="F40" s="1"/>
      <c r="G40" s="1"/>
      <c r="H40" s="1"/>
    </row>
    <row r="42" spans="2:8" ht="38.25">
      <c r="B42" s="18" t="s">
        <v>42</v>
      </c>
      <c r="C42" s="25" t="s">
        <v>50</v>
      </c>
      <c r="D42" s="26" t="s">
        <v>10</v>
      </c>
      <c r="E42" s="26" t="s">
        <v>13</v>
      </c>
      <c r="F42" s="25" t="s">
        <v>53</v>
      </c>
      <c r="G42" s="25" t="s">
        <v>12</v>
      </c>
      <c r="H42" s="25" t="s">
        <v>16</v>
      </c>
    </row>
    <row r="44" spans="2:8" ht="14.25">
      <c r="B44" s="8"/>
      <c r="C44" t="s">
        <v>26</v>
      </c>
      <c r="D44" s="1">
        <v>27606</v>
      </c>
      <c r="E44" s="1">
        <v>13455</v>
      </c>
      <c r="F44" s="1">
        <v>82449.5</v>
      </c>
      <c r="G44" s="1">
        <v>-180</v>
      </c>
      <c r="H44" s="1">
        <f>SUM(D44:G44)</f>
        <v>123330.5</v>
      </c>
    </row>
    <row r="45" spans="3:8" ht="12.75">
      <c r="C45" t="s">
        <v>8</v>
      </c>
      <c r="D45" s="1"/>
      <c r="E45" s="1">
        <v>340</v>
      </c>
      <c r="F45" s="1"/>
      <c r="H45" s="1">
        <f>SUM(D45:F45)</f>
        <v>340</v>
      </c>
    </row>
    <row r="46" spans="3:8" ht="12.75">
      <c r="C46" t="s">
        <v>27</v>
      </c>
      <c r="D46" s="1"/>
      <c r="E46" s="1"/>
      <c r="F46" s="1">
        <v>10413</v>
      </c>
      <c r="H46" s="1">
        <f>SUM(D46:F46)</f>
        <v>10413</v>
      </c>
    </row>
    <row r="47" spans="4:8" ht="12.75"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</row>
    <row r="48" spans="3:8" ht="12.75">
      <c r="C48" s="16" t="s">
        <v>16</v>
      </c>
      <c r="D48" s="7">
        <f>SUM(D44:D47)</f>
        <v>27606</v>
      </c>
      <c r="E48" s="7">
        <f>SUM(E44:E47)</f>
        <v>13795</v>
      </c>
      <c r="F48" s="7">
        <f>SUM(F44:F47)</f>
        <v>92862.5</v>
      </c>
      <c r="G48" s="7">
        <f>SUM(G44:G47)</f>
        <v>-180</v>
      </c>
      <c r="H48" s="7">
        <f>SUM(H44:H47)</f>
        <v>134083.5</v>
      </c>
    </row>
    <row r="49" spans="4:8" ht="12.75">
      <c r="D49" s="1"/>
      <c r="E49" s="1"/>
      <c r="F49" s="1"/>
      <c r="H49" s="1"/>
    </row>
    <row r="50" spans="4:8" ht="12.75">
      <c r="D50" s="1"/>
      <c r="E50" s="1"/>
      <c r="F50" s="1"/>
      <c r="H50" s="1"/>
    </row>
    <row r="52" spans="2:8" ht="15.75" customHeight="1">
      <c r="B52" s="70" t="s">
        <v>45</v>
      </c>
      <c r="C52" s="25" t="s">
        <v>50</v>
      </c>
      <c r="D52" s="24"/>
      <c r="E52" s="25" t="s">
        <v>28</v>
      </c>
      <c r="F52" s="25" t="s">
        <v>55</v>
      </c>
      <c r="G52" s="25" t="s">
        <v>11</v>
      </c>
      <c r="H52" s="25" t="s">
        <v>16</v>
      </c>
    </row>
    <row r="53" spans="2:8" ht="12.75">
      <c r="B53" s="70"/>
      <c r="E53" s="1"/>
      <c r="F53" s="1"/>
      <c r="H53" s="1"/>
    </row>
    <row r="54" spans="2:8" ht="14.25">
      <c r="B54" s="9"/>
      <c r="C54" t="s">
        <v>52</v>
      </c>
      <c r="E54" s="1">
        <v>5382</v>
      </c>
      <c r="G54" s="1">
        <v>18381.8</v>
      </c>
      <c r="H54" s="1">
        <f>SUM(E54:G54)</f>
        <v>23763.8</v>
      </c>
    </row>
    <row r="55" spans="2:8" ht="14.25">
      <c r="B55" s="9"/>
      <c r="C55" t="s">
        <v>30</v>
      </c>
      <c r="E55" s="1"/>
      <c r="F55" s="1">
        <v>161</v>
      </c>
      <c r="G55" s="1">
        <v>9897.7</v>
      </c>
      <c r="H55" s="1">
        <f>SUM(E55:G55)</f>
        <v>10058.7</v>
      </c>
    </row>
    <row r="56" spans="5:8" ht="12.75">
      <c r="E56" s="6" t="s">
        <v>23</v>
      </c>
      <c r="F56" s="6" t="s">
        <v>23</v>
      </c>
      <c r="G56" s="6" t="s">
        <v>23</v>
      </c>
      <c r="H56" s="6" t="s">
        <v>23</v>
      </c>
    </row>
    <row r="57" spans="3:8" ht="12.75">
      <c r="C57" s="16" t="s">
        <v>16</v>
      </c>
      <c r="E57" s="7">
        <f>SUM(E54:E56)</f>
        <v>5382</v>
      </c>
      <c r="F57" s="7">
        <f>SUM(F54:F56)</f>
        <v>161</v>
      </c>
      <c r="G57" s="7">
        <f>SUM(G54:G56)</f>
        <v>28279.5</v>
      </c>
      <c r="H57" s="7">
        <f>SUM(H54:H56)</f>
        <v>33822.5</v>
      </c>
    </row>
    <row r="58" spans="5:8" ht="12.75">
      <c r="E58" s="1"/>
      <c r="F58" s="1"/>
      <c r="G58" s="1"/>
      <c r="H58" s="1"/>
    </row>
    <row r="59" spans="5:8" ht="12.75">
      <c r="E59" s="1"/>
      <c r="F59" s="1"/>
      <c r="G59" s="1"/>
      <c r="H59" s="1"/>
    </row>
    <row r="60" spans="2:8" ht="12.75">
      <c r="B60" t="s">
        <v>22</v>
      </c>
      <c r="E60" s="1"/>
      <c r="F60" s="1"/>
      <c r="G60" s="1"/>
      <c r="H60" s="1">
        <f>H57+H48+H38</f>
        <v>234785</v>
      </c>
    </row>
    <row r="61" spans="2:8" ht="12.75">
      <c r="B61" t="s">
        <v>58</v>
      </c>
      <c r="H61" s="1">
        <f>H63-H60</f>
        <v>32848.5</v>
      </c>
    </row>
    <row r="62" ht="12.75">
      <c r="H62" s="6" t="s">
        <v>23</v>
      </c>
    </row>
    <row r="63" spans="2:8" ht="15">
      <c r="B63" s="11" t="s">
        <v>16</v>
      </c>
      <c r="H63" s="7">
        <f>D22</f>
        <v>267633.5</v>
      </c>
    </row>
  </sheetData>
  <mergeCells count="5">
    <mergeCell ref="B2:H2"/>
    <mergeCell ref="B52:B53"/>
    <mergeCell ref="B1:H1"/>
    <mergeCell ref="B7:H7"/>
    <mergeCell ref="B8:H8"/>
  </mergeCells>
  <printOptions/>
  <pageMargins left="0.5511811023622047" right="0.5511811023622047" top="0.3937007874015748" bottom="0.3937007874015748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1"/>
  <sheetViews>
    <sheetView rightToLeft="1" workbookViewId="0" topLeftCell="A3">
      <selection activeCell="H5" sqref="H5"/>
    </sheetView>
  </sheetViews>
  <sheetFormatPr defaultColWidth="9.140625" defaultRowHeight="12.75"/>
  <cols>
    <col min="1" max="1" width="1.7109375" style="0" customWidth="1"/>
    <col min="2" max="2" width="17.7109375" style="0" customWidth="1"/>
    <col min="3" max="3" width="14.7109375" style="0" customWidth="1"/>
    <col min="4" max="7" width="12.7109375" style="0" customWidth="1"/>
    <col min="8" max="8" width="11.7109375" style="0" customWidth="1"/>
  </cols>
  <sheetData>
    <row r="1" spans="2:8" ht="14.25">
      <c r="B1" s="69" t="s">
        <v>49</v>
      </c>
      <c r="C1" s="69"/>
      <c r="D1" s="69"/>
      <c r="E1" s="69"/>
      <c r="F1" s="69"/>
      <c r="G1" s="69"/>
      <c r="H1" s="69"/>
    </row>
    <row r="2" spans="2:8" ht="23.25">
      <c r="B2" s="68" t="s">
        <v>25</v>
      </c>
      <c r="C2" s="68"/>
      <c r="D2" s="68"/>
      <c r="E2" s="68"/>
      <c r="F2" s="68"/>
      <c r="G2" s="68"/>
      <c r="H2" s="68"/>
    </row>
    <row r="3" spans="2:8" ht="12.75" customHeight="1">
      <c r="B3" s="13"/>
      <c r="C3" s="13"/>
      <c r="D3" s="13"/>
      <c r="E3" s="13"/>
      <c r="F3" s="13"/>
      <c r="G3" s="13"/>
      <c r="H3" s="13"/>
    </row>
    <row r="4" spans="2:7" ht="12.75" customHeight="1">
      <c r="B4" s="10"/>
      <c r="C4" s="10"/>
      <c r="D4" s="10"/>
      <c r="E4" s="10"/>
      <c r="F4" s="10"/>
      <c r="G4" s="10"/>
    </row>
    <row r="5" ht="12.75">
      <c r="H5" t="s">
        <v>85</v>
      </c>
    </row>
    <row r="6" ht="18">
      <c r="B6" s="21"/>
    </row>
    <row r="7" spans="2:8" ht="23.25">
      <c r="B7" s="68" t="s">
        <v>62</v>
      </c>
      <c r="C7" s="68"/>
      <c r="D7" s="68"/>
      <c r="E7" s="68"/>
      <c r="F7" s="68"/>
      <c r="G7" s="68"/>
      <c r="H7" s="68"/>
    </row>
    <row r="8" spans="2:8" ht="12.75" customHeight="1">
      <c r="B8" s="71" t="s">
        <v>63</v>
      </c>
      <c r="C8" s="71"/>
      <c r="D8" s="71"/>
      <c r="E8" s="71"/>
      <c r="F8" s="71"/>
      <c r="G8" s="71"/>
      <c r="H8" s="71"/>
    </row>
    <row r="9" ht="12.75" customHeight="1">
      <c r="B9" s="3"/>
    </row>
    <row r="11" spans="2:3" ht="12.75">
      <c r="B11" t="s">
        <v>17</v>
      </c>
      <c r="C11" s="16" t="s">
        <v>39</v>
      </c>
    </row>
    <row r="12" spans="2:3" ht="12.75">
      <c r="B12" t="s">
        <v>18</v>
      </c>
      <c r="C12" s="43">
        <v>314</v>
      </c>
    </row>
    <row r="14" ht="15.75">
      <c r="B14" s="3" t="s">
        <v>20</v>
      </c>
    </row>
    <row r="15" ht="15.75">
      <c r="B15" s="3"/>
    </row>
    <row r="16" spans="2:4" ht="12.75">
      <c r="B16" t="s">
        <v>51</v>
      </c>
      <c r="D16" s="1">
        <v>10998</v>
      </c>
    </row>
    <row r="17" spans="2:4" ht="12.75">
      <c r="B17" t="s">
        <v>59</v>
      </c>
      <c r="D17" s="1">
        <v>-2293.29</v>
      </c>
    </row>
    <row r="18" spans="2:8" ht="12.75">
      <c r="B18" t="s">
        <v>46</v>
      </c>
      <c r="D18" s="1">
        <v>286496.52</v>
      </c>
      <c r="H18" s="1"/>
    </row>
    <row r="19" spans="2:8" ht="12.75">
      <c r="B19" t="s">
        <v>47</v>
      </c>
      <c r="D19" s="1">
        <v>3050</v>
      </c>
      <c r="H19" s="1"/>
    </row>
    <row r="20" spans="2:8" ht="12.75">
      <c r="B20" t="s">
        <v>48</v>
      </c>
      <c r="D20" s="1">
        <v>6025.4</v>
      </c>
      <c r="H20" s="1"/>
    </row>
    <row r="21" spans="2:8" ht="12.75">
      <c r="B21" t="s">
        <v>64</v>
      </c>
      <c r="D21" s="1">
        <v>-1770</v>
      </c>
      <c r="H21" s="1"/>
    </row>
    <row r="22" spans="4:8" ht="12.75">
      <c r="D22" s="6" t="s">
        <v>23</v>
      </c>
      <c r="H22" s="1"/>
    </row>
    <row r="23" spans="2:8" ht="15">
      <c r="B23" s="11" t="s">
        <v>16</v>
      </c>
      <c r="D23" s="7">
        <f>SUM(D16:D21)</f>
        <v>302506.63000000006</v>
      </c>
      <c r="G23" s="1"/>
      <c r="H23" s="1"/>
    </row>
    <row r="24" ht="12.75">
      <c r="H24" s="1"/>
    </row>
    <row r="25" ht="12.75">
      <c r="H25" s="1"/>
    </row>
    <row r="26" spans="2:8" ht="15.75">
      <c r="B26" s="3" t="s">
        <v>21</v>
      </c>
      <c r="H26" s="1"/>
    </row>
    <row r="27" spans="2:8" ht="12.75" customHeight="1">
      <c r="B27" s="3"/>
      <c r="H27" s="1"/>
    </row>
    <row r="29" spans="2:8" ht="15">
      <c r="B29" s="17" t="s">
        <v>14</v>
      </c>
      <c r="C29" s="23" t="s">
        <v>50</v>
      </c>
      <c r="D29" s="24"/>
      <c r="E29" s="23" t="s">
        <v>10</v>
      </c>
      <c r="F29" s="23" t="s">
        <v>15</v>
      </c>
      <c r="G29" s="23" t="s">
        <v>12</v>
      </c>
      <c r="H29" s="23" t="s">
        <v>16</v>
      </c>
    </row>
    <row r="30" spans="5:8" ht="12.75">
      <c r="E30" s="1"/>
      <c r="F30" s="1"/>
      <c r="G30" s="1"/>
      <c r="H30" s="1"/>
    </row>
    <row r="31" spans="3:8" ht="12.75">
      <c r="C31" t="s">
        <v>0</v>
      </c>
      <c r="E31" s="1">
        <v>3790</v>
      </c>
      <c r="F31" s="1">
        <v>12150</v>
      </c>
      <c r="G31" s="1">
        <v>950</v>
      </c>
      <c r="H31" s="1">
        <f>SUM(E31:G31)</f>
        <v>16890</v>
      </c>
    </row>
    <row r="32" spans="3:8" ht="12.75">
      <c r="C32" t="s">
        <v>1</v>
      </c>
      <c r="E32" s="1"/>
      <c r="F32" s="1">
        <v>9900</v>
      </c>
      <c r="G32" s="1"/>
      <c r="H32" s="1">
        <f>SUM(E32:G32)</f>
        <v>9900</v>
      </c>
    </row>
    <row r="33" spans="3:8" ht="12.75">
      <c r="C33" t="s">
        <v>4</v>
      </c>
      <c r="E33" s="1"/>
      <c r="F33" s="1">
        <v>13211</v>
      </c>
      <c r="G33" s="1"/>
      <c r="H33" s="1">
        <f>SUM(E33:G33)</f>
        <v>13211</v>
      </c>
    </row>
    <row r="34" spans="3:8" ht="12.75">
      <c r="C34" t="s">
        <v>71</v>
      </c>
      <c r="E34" s="1">
        <v>4145</v>
      </c>
      <c r="F34" s="1">
        <v>18620</v>
      </c>
      <c r="G34" s="1">
        <v>-405</v>
      </c>
      <c r="H34" s="1">
        <f>SUM(E34:G34)</f>
        <v>22360</v>
      </c>
    </row>
    <row r="35" spans="5:8" ht="12.75">
      <c r="E35" s="6" t="s">
        <v>23</v>
      </c>
      <c r="F35" s="6" t="s">
        <v>23</v>
      </c>
      <c r="G35" s="6" t="s">
        <v>23</v>
      </c>
      <c r="H35" s="6" t="s">
        <v>23</v>
      </c>
    </row>
    <row r="36" spans="3:8" ht="12.75">
      <c r="C36" s="16" t="s">
        <v>16</v>
      </c>
      <c r="E36" s="7">
        <f>SUM(E30:E35)</f>
        <v>7935</v>
      </c>
      <c r="F36" s="7">
        <f>SUM(F30:F35)</f>
        <v>53881</v>
      </c>
      <c r="G36" s="7">
        <f>SUM(G30:G35)</f>
        <v>545</v>
      </c>
      <c r="H36" s="7">
        <f>SUM(H30:H35)</f>
        <v>62361</v>
      </c>
    </row>
    <row r="37" spans="5:8" ht="12.75">
      <c r="E37" s="7"/>
      <c r="F37" s="7"/>
      <c r="G37" s="7"/>
      <c r="H37" s="7"/>
    </row>
    <row r="38" spans="5:8" ht="12.75">
      <c r="E38" s="1"/>
      <c r="F38" s="1"/>
      <c r="G38" s="1"/>
      <c r="H38" s="1"/>
    </row>
    <row r="40" spans="2:8" ht="37.5" customHeight="1">
      <c r="B40" s="19" t="s">
        <v>6</v>
      </c>
      <c r="C40" s="25" t="s">
        <v>50</v>
      </c>
      <c r="D40" s="25" t="s">
        <v>10</v>
      </c>
      <c r="E40" s="25" t="s">
        <v>13</v>
      </c>
      <c r="F40" s="25" t="s">
        <v>53</v>
      </c>
      <c r="G40" s="25" t="s">
        <v>12</v>
      </c>
      <c r="H40" s="25" t="s">
        <v>16</v>
      </c>
    </row>
    <row r="42" spans="3:8" ht="12.75">
      <c r="C42" t="s">
        <v>7</v>
      </c>
      <c r="D42" s="1">
        <v>74538</v>
      </c>
      <c r="E42" s="1">
        <v>6080</v>
      </c>
      <c r="G42" s="1">
        <v>728.3</v>
      </c>
      <c r="H42" s="1">
        <f>SUM(D42:G42)</f>
        <v>81346.3</v>
      </c>
    </row>
    <row r="43" spans="4:8" ht="12.75">
      <c r="D43" s="6" t="s">
        <v>23</v>
      </c>
      <c r="E43" s="6" t="s">
        <v>23</v>
      </c>
      <c r="F43" s="6" t="s">
        <v>23</v>
      </c>
      <c r="H43" s="6" t="s">
        <v>23</v>
      </c>
    </row>
    <row r="44" spans="3:8" ht="12.75">
      <c r="C44" s="16" t="s">
        <v>16</v>
      </c>
      <c r="D44" s="7">
        <f>SUM(D42:D43)</f>
        <v>74538</v>
      </c>
      <c r="E44" s="7">
        <f>SUM(E42:E43)</f>
        <v>6080</v>
      </c>
      <c r="F44" s="7">
        <f>SUM(F42:F43)</f>
        <v>0</v>
      </c>
      <c r="H44" s="7">
        <f>SUM(H42:H43)</f>
        <v>81346.3</v>
      </c>
    </row>
    <row r="45" spans="4:8" ht="12.75">
      <c r="D45" s="7"/>
      <c r="E45" s="7"/>
      <c r="F45" s="7"/>
      <c r="H45" s="7"/>
    </row>
    <row r="46" spans="5:8" ht="12.75">
      <c r="E46" s="1"/>
      <c r="F46" s="1"/>
      <c r="G46" s="1"/>
      <c r="H46" s="1"/>
    </row>
    <row r="48" spans="2:8" ht="15.75" customHeight="1">
      <c r="B48" s="70" t="s">
        <v>45</v>
      </c>
      <c r="C48" s="25" t="s">
        <v>50</v>
      </c>
      <c r="D48" s="24"/>
      <c r="E48" s="26"/>
      <c r="F48" s="26" t="s">
        <v>55</v>
      </c>
      <c r="G48" s="25" t="s">
        <v>11</v>
      </c>
      <c r="H48" s="25" t="s">
        <v>16</v>
      </c>
    </row>
    <row r="49" spans="2:8" ht="12.75">
      <c r="B49" s="70"/>
      <c r="E49" s="1"/>
      <c r="F49" s="1"/>
      <c r="G49" s="1"/>
      <c r="H49" s="1"/>
    </row>
    <row r="50" spans="2:8" ht="14.25">
      <c r="B50" s="9"/>
      <c r="C50" t="s">
        <v>29</v>
      </c>
      <c r="G50" s="1">
        <v>5850</v>
      </c>
      <c r="H50" s="1">
        <f>SUM(E50:G50)</f>
        <v>5850</v>
      </c>
    </row>
    <row r="51" spans="2:8" ht="14.25">
      <c r="B51" s="9"/>
      <c r="C51" t="s">
        <v>52</v>
      </c>
      <c r="G51" s="1">
        <v>18122</v>
      </c>
      <c r="H51" s="1">
        <f>SUM(E51:G51)</f>
        <v>18122</v>
      </c>
    </row>
    <row r="52" spans="3:8" ht="12.75">
      <c r="C52" t="s">
        <v>30</v>
      </c>
      <c r="F52" s="1">
        <v>322</v>
      </c>
      <c r="G52" s="1">
        <v>11078</v>
      </c>
      <c r="H52" s="1">
        <f>SUM(F52:G52)</f>
        <v>11400</v>
      </c>
    </row>
    <row r="53" spans="5:8" ht="12.75">
      <c r="E53" s="6"/>
      <c r="F53" s="6" t="s">
        <v>23</v>
      </c>
      <c r="G53" s="6" t="s">
        <v>23</v>
      </c>
      <c r="H53" s="6" t="s">
        <v>23</v>
      </c>
    </row>
    <row r="54" spans="3:8" ht="12.75">
      <c r="C54" s="16" t="s">
        <v>16</v>
      </c>
      <c r="E54" s="7"/>
      <c r="F54" s="7">
        <f>SUM(F50:F53)</f>
        <v>322</v>
      </c>
      <c r="G54" s="7">
        <f>SUM(G50:G53)</f>
        <v>35050</v>
      </c>
      <c r="H54" s="7">
        <f>SUM(H50:H53)</f>
        <v>35372</v>
      </c>
    </row>
    <row r="55" spans="5:8" ht="12.75">
      <c r="E55" s="7"/>
      <c r="F55" s="7"/>
      <c r="G55" s="7"/>
      <c r="H55" s="7"/>
    </row>
    <row r="56" spans="5:8" ht="12.75">
      <c r="E56" s="7"/>
      <c r="F56" s="7"/>
      <c r="G56" s="7"/>
      <c r="H56" s="7"/>
    </row>
    <row r="57" spans="5:8" ht="12.75">
      <c r="E57" s="1"/>
      <c r="F57" s="1"/>
      <c r="G57" s="1"/>
      <c r="H57" s="1"/>
    </row>
    <row r="58" spans="2:8" ht="12.75">
      <c r="B58" t="s">
        <v>22</v>
      </c>
      <c r="E58" s="1"/>
      <c r="F58" s="1"/>
      <c r="G58" s="1"/>
      <c r="H58" s="1">
        <f>H54+H44+H36</f>
        <v>179079.3</v>
      </c>
    </row>
    <row r="59" spans="2:8" ht="12.75">
      <c r="B59" t="s">
        <v>58</v>
      </c>
      <c r="H59" s="1">
        <f>H61-H58</f>
        <v>123427.33000000007</v>
      </c>
    </row>
    <row r="60" ht="12.75">
      <c r="H60" s="6" t="s">
        <v>23</v>
      </c>
    </row>
    <row r="61" spans="2:8" ht="15">
      <c r="B61" s="11" t="s">
        <v>16</v>
      </c>
      <c r="H61" s="7">
        <f>D23</f>
        <v>302506.63000000006</v>
      </c>
    </row>
  </sheetData>
  <mergeCells count="5">
    <mergeCell ref="B2:H2"/>
    <mergeCell ref="B48:B49"/>
    <mergeCell ref="B1:H1"/>
    <mergeCell ref="B7:H7"/>
    <mergeCell ref="B8:H8"/>
  </mergeCells>
  <printOptions/>
  <pageMargins left="0.5511811023622047" right="0.5511811023622047" top="0.5905511811023623" bottom="0.5905511811023623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4"/>
  <sheetViews>
    <sheetView rightToLeft="1" workbookViewId="0" topLeftCell="A1">
      <selection activeCell="H5" sqref="H5"/>
    </sheetView>
  </sheetViews>
  <sheetFormatPr defaultColWidth="9.140625" defaultRowHeight="12.75"/>
  <cols>
    <col min="1" max="1" width="1.7109375" style="0" customWidth="1"/>
    <col min="2" max="2" width="17.7109375" style="0" customWidth="1"/>
    <col min="3" max="3" width="14.7109375" style="0" customWidth="1"/>
    <col min="4" max="7" width="12.7109375" style="0" customWidth="1"/>
    <col min="8" max="8" width="11.7109375" style="0" customWidth="1"/>
  </cols>
  <sheetData>
    <row r="1" spans="2:8" ht="14.25">
      <c r="B1" s="69" t="s">
        <v>49</v>
      </c>
      <c r="C1" s="69"/>
      <c r="D1" s="69"/>
      <c r="E1" s="69"/>
      <c r="F1" s="69"/>
      <c r="G1" s="69"/>
      <c r="H1" s="69"/>
    </row>
    <row r="2" spans="2:8" ht="23.25">
      <c r="B2" s="68" t="s">
        <v>25</v>
      </c>
      <c r="C2" s="68"/>
      <c r="D2" s="68"/>
      <c r="E2" s="68"/>
      <c r="F2" s="68"/>
      <c r="G2" s="68"/>
      <c r="H2" s="68"/>
    </row>
    <row r="3" spans="2:7" ht="12.75" customHeight="1">
      <c r="B3" s="10"/>
      <c r="C3" s="10"/>
      <c r="D3" s="10"/>
      <c r="E3" s="10"/>
      <c r="F3" s="10"/>
      <c r="G3" s="10"/>
    </row>
    <row r="4" spans="2:7" ht="12.75" customHeight="1">
      <c r="B4" s="10"/>
      <c r="C4" s="10"/>
      <c r="D4" s="10"/>
      <c r="E4" s="10"/>
      <c r="F4" s="10"/>
      <c r="G4" s="10"/>
    </row>
    <row r="5" ht="12.75">
      <c r="H5" t="s">
        <v>85</v>
      </c>
    </row>
    <row r="6" ht="18">
      <c r="B6" s="21"/>
    </row>
    <row r="7" spans="2:8" ht="23.25">
      <c r="B7" s="68" t="s">
        <v>62</v>
      </c>
      <c r="C7" s="68"/>
      <c r="D7" s="68"/>
      <c r="E7" s="68"/>
      <c r="F7" s="68"/>
      <c r="G7" s="68"/>
      <c r="H7" s="68"/>
    </row>
    <row r="8" spans="2:8" ht="18">
      <c r="B8" s="71" t="s">
        <v>63</v>
      </c>
      <c r="C8" s="71"/>
      <c r="D8" s="71"/>
      <c r="E8" s="71"/>
      <c r="F8" s="71"/>
      <c r="G8" s="71"/>
      <c r="H8" s="71"/>
    </row>
    <row r="9" spans="2:8" ht="18">
      <c r="B9" s="10"/>
      <c r="C9" s="10"/>
      <c r="D9" s="10"/>
      <c r="E9" s="10"/>
      <c r="F9" s="10"/>
      <c r="G9" s="10"/>
      <c r="H9" s="10"/>
    </row>
    <row r="11" spans="2:3" ht="12.75">
      <c r="B11" t="s">
        <v>17</v>
      </c>
      <c r="C11" s="16" t="s">
        <v>31</v>
      </c>
    </row>
    <row r="12" spans="2:3" ht="12.75">
      <c r="B12" t="s">
        <v>18</v>
      </c>
      <c r="C12" s="43">
        <v>304</v>
      </c>
    </row>
    <row r="14" ht="15.75">
      <c r="B14" s="3" t="s">
        <v>20</v>
      </c>
    </row>
    <row r="15" ht="15.75">
      <c r="B15" s="3"/>
    </row>
    <row r="16" spans="2:4" ht="12.75">
      <c r="B16" t="s">
        <v>51</v>
      </c>
      <c r="D16" s="1">
        <v>43920</v>
      </c>
    </row>
    <row r="17" spans="2:4" ht="12.75">
      <c r="B17" t="s">
        <v>60</v>
      </c>
      <c r="D17" s="1">
        <v>-42630</v>
      </c>
    </row>
    <row r="18" spans="2:8" ht="12.75">
      <c r="B18" t="s">
        <v>46</v>
      </c>
      <c r="D18" s="1">
        <v>287599.4</v>
      </c>
      <c r="H18" s="1"/>
    </row>
    <row r="19" spans="2:8" ht="12.75">
      <c r="B19" t="s">
        <v>47</v>
      </c>
      <c r="D19" s="1">
        <v>2550</v>
      </c>
      <c r="H19" s="1"/>
    </row>
    <row r="20" spans="2:8" ht="12.75">
      <c r="B20" t="s">
        <v>48</v>
      </c>
      <c r="D20" s="1">
        <v>3839</v>
      </c>
      <c r="H20" s="1"/>
    </row>
    <row r="21" spans="2:8" ht="12.75">
      <c r="B21" t="s">
        <v>64</v>
      </c>
      <c r="D21" s="1">
        <v>-800</v>
      </c>
      <c r="H21" s="1"/>
    </row>
    <row r="22" spans="4:8" ht="12.75">
      <c r="D22" s="6" t="s">
        <v>23</v>
      </c>
      <c r="H22" s="1"/>
    </row>
    <row r="23" spans="2:8" ht="15">
      <c r="B23" s="11" t="s">
        <v>16</v>
      </c>
      <c r="D23" s="7">
        <f>SUM(D16:D21)</f>
        <v>294478.4</v>
      </c>
      <c r="G23" s="1"/>
      <c r="H23" s="1"/>
    </row>
    <row r="24" ht="12.75">
      <c r="H24" s="1"/>
    </row>
    <row r="25" ht="12.75">
      <c r="H25" s="1"/>
    </row>
    <row r="26" spans="2:8" ht="15.75">
      <c r="B26" s="3" t="s">
        <v>21</v>
      </c>
      <c r="H26" s="1"/>
    </row>
    <row r="27" spans="2:8" ht="15.75">
      <c r="B27" s="3"/>
      <c r="H27" s="1"/>
    </row>
    <row r="29" spans="2:8" ht="15">
      <c r="B29" s="17" t="s">
        <v>14</v>
      </c>
      <c r="C29" s="23" t="s">
        <v>50</v>
      </c>
      <c r="D29" s="24"/>
      <c r="E29" s="23" t="s">
        <v>10</v>
      </c>
      <c r="F29" s="23" t="s">
        <v>15</v>
      </c>
      <c r="G29" s="23" t="s">
        <v>12</v>
      </c>
      <c r="H29" s="23" t="s">
        <v>16</v>
      </c>
    </row>
    <row r="30" spans="5:8" ht="12.75">
      <c r="E30" s="1"/>
      <c r="F30" s="1"/>
      <c r="G30" s="1"/>
      <c r="H30" s="1"/>
    </row>
    <row r="31" spans="3:8" ht="12.75">
      <c r="C31" t="s">
        <v>0</v>
      </c>
      <c r="E31" s="1">
        <v>3790</v>
      </c>
      <c r="F31" s="1">
        <v>13328</v>
      </c>
      <c r="G31" s="1"/>
      <c r="H31" s="1">
        <f>SUM(E31:G31)</f>
        <v>17118</v>
      </c>
    </row>
    <row r="32" spans="3:8" ht="12.75">
      <c r="C32" t="s">
        <v>4</v>
      </c>
      <c r="E32" s="1"/>
      <c r="F32" s="1">
        <v>12789</v>
      </c>
      <c r="G32" s="1"/>
      <c r="H32" s="1">
        <f>SUM(E32:G32)</f>
        <v>12789</v>
      </c>
    </row>
    <row r="33" spans="3:8" ht="12.75">
      <c r="C33" t="s">
        <v>3</v>
      </c>
      <c r="E33" s="1"/>
      <c r="F33" s="1">
        <v>4500</v>
      </c>
      <c r="G33" s="1"/>
      <c r="H33" s="1">
        <f>SUM(E33:G33)</f>
        <v>4500</v>
      </c>
    </row>
    <row r="34" spans="3:8" ht="12.75">
      <c r="C34" t="s">
        <v>70</v>
      </c>
      <c r="E34" s="1">
        <v>4045</v>
      </c>
      <c r="F34" s="1">
        <v>18027</v>
      </c>
      <c r="G34" s="1">
        <v>-414</v>
      </c>
      <c r="H34" s="1">
        <f>SUM(E34:G34)</f>
        <v>21658</v>
      </c>
    </row>
    <row r="35" spans="3:8" ht="12.75">
      <c r="C35" t="s">
        <v>2</v>
      </c>
      <c r="E35" s="1"/>
      <c r="F35" s="1">
        <v>3500</v>
      </c>
      <c r="G35" s="1"/>
      <c r="H35" s="1">
        <f>SUM(E35:G35)</f>
        <v>3500</v>
      </c>
    </row>
    <row r="36" spans="5:8" ht="12.75">
      <c r="E36" s="6" t="s">
        <v>23</v>
      </c>
      <c r="F36" s="6" t="s">
        <v>23</v>
      </c>
      <c r="G36" s="6" t="s">
        <v>23</v>
      </c>
      <c r="H36" s="6" t="s">
        <v>23</v>
      </c>
    </row>
    <row r="37" spans="3:8" ht="12.75">
      <c r="C37" s="16" t="s">
        <v>16</v>
      </c>
      <c r="E37" s="7">
        <f>SUM(E30:E36)</f>
        <v>7835</v>
      </c>
      <c r="F37" s="7">
        <f>SUM(F30:F36)</f>
        <v>52144</v>
      </c>
      <c r="G37" s="7">
        <f>SUM(G30:G36)</f>
        <v>-414</v>
      </c>
      <c r="H37" s="7">
        <f>SUM(H30:H36)</f>
        <v>59565</v>
      </c>
    </row>
    <row r="38" spans="5:8" ht="12.75">
      <c r="E38" s="1"/>
      <c r="F38" s="1"/>
      <c r="G38" s="1"/>
      <c r="H38" s="1"/>
    </row>
    <row r="39" spans="5:8" ht="12.75">
      <c r="E39" s="1"/>
      <c r="F39" s="1"/>
      <c r="G39" s="1"/>
      <c r="H39" s="1"/>
    </row>
    <row r="41" spans="2:8" ht="15.75" customHeight="1">
      <c r="B41" s="70" t="s">
        <v>44</v>
      </c>
      <c r="C41" s="23" t="s">
        <v>50</v>
      </c>
      <c r="D41" s="24"/>
      <c r="E41" s="26"/>
      <c r="F41" s="26"/>
      <c r="G41" s="25" t="s">
        <v>11</v>
      </c>
      <c r="H41" s="25" t="s">
        <v>16</v>
      </c>
    </row>
    <row r="42" spans="2:8" ht="12.75">
      <c r="B42" s="70" t="s">
        <v>24</v>
      </c>
      <c r="E42" s="1"/>
      <c r="F42" s="1"/>
      <c r="G42" s="1"/>
      <c r="H42" s="1"/>
    </row>
    <row r="43" spans="2:8" ht="12.75" customHeight="1">
      <c r="B43" s="15"/>
      <c r="C43" t="s">
        <v>29</v>
      </c>
      <c r="G43" s="1">
        <v>8440</v>
      </c>
      <c r="H43" s="1">
        <f>SUM(E43:G43)</f>
        <v>8440</v>
      </c>
    </row>
    <row r="44" spans="2:8" ht="12.75" customHeight="1">
      <c r="B44" s="15"/>
      <c r="C44" t="s">
        <v>52</v>
      </c>
      <c r="G44" s="1">
        <v>10108.8</v>
      </c>
      <c r="H44" s="1">
        <f>SUM(E44:G44)</f>
        <v>10108.8</v>
      </c>
    </row>
    <row r="45" spans="3:8" ht="12.75">
      <c r="C45" t="s">
        <v>30</v>
      </c>
      <c r="G45" s="1">
        <v>10715.2</v>
      </c>
      <c r="H45" s="1">
        <f>SUM(E45:G45)</f>
        <v>10715.2</v>
      </c>
    </row>
    <row r="46" spans="5:8" ht="12.75">
      <c r="E46" s="6"/>
      <c r="F46" s="6"/>
      <c r="G46" s="6" t="s">
        <v>23</v>
      </c>
      <c r="H46" s="6" t="s">
        <v>23</v>
      </c>
    </row>
    <row r="47" spans="3:8" ht="12.75">
      <c r="C47" s="16" t="s">
        <v>16</v>
      </c>
      <c r="E47" s="7"/>
      <c r="F47" s="7"/>
      <c r="G47" s="7">
        <f>SUM(G43:G46)</f>
        <v>29264</v>
      </c>
      <c r="H47" s="7">
        <f>SUM(H43:H46)</f>
        <v>29264</v>
      </c>
    </row>
    <row r="48" spans="5:8" ht="12.75">
      <c r="E48" s="7"/>
      <c r="F48" s="7"/>
      <c r="G48" s="7"/>
      <c r="H48" s="7"/>
    </row>
    <row r="49" spans="5:8" ht="12.75">
      <c r="E49" s="7"/>
      <c r="F49" s="7"/>
      <c r="G49" s="7"/>
      <c r="H49" s="7"/>
    </row>
    <row r="50" spans="5:8" ht="12.75">
      <c r="E50" s="1"/>
      <c r="F50" s="1"/>
      <c r="G50" s="1"/>
      <c r="H50" s="1"/>
    </row>
    <row r="51" spans="2:8" ht="12.75">
      <c r="B51" t="s">
        <v>22</v>
      </c>
      <c r="E51" s="1"/>
      <c r="F51" s="1"/>
      <c r="G51" s="1"/>
      <c r="H51" s="1">
        <f>H47+H37</f>
        <v>88829</v>
      </c>
    </row>
    <row r="52" spans="2:8" ht="12.75">
      <c r="B52" t="s">
        <v>58</v>
      </c>
      <c r="H52" s="1">
        <f>H54-H51</f>
        <v>205649.40000000002</v>
      </c>
    </row>
    <row r="53" ht="12.75">
      <c r="H53" s="6" t="s">
        <v>23</v>
      </c>
    </row>
    <row r="54" spans="2:8" ht="15">
      <c r="B54" s="11" t="s">
        <v>16</v>
      </c>
      <c r="H54" s="7">
        <f>D23</f>
        <v>294478.4</v>
      </c>
    </row>
  </sheetData>
  <mergeCells count="5">
    <mergeCell ref="B2:H2"/>
    <mergeCell ref="B41:B42"/>
    <mergeCell ref="B1:H1"/>
    <mergeCell ref="B7:H7"/>
    <mergeCell ref="B8:H8"/>
  </mergeCells>
  <printOptions/>
  <pageMargins left="0.5511811023622047" right="0.5511811023622047" top="0.5905511811023623" bottom="0.5905511811023623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63"/>
  <sheetViews>
    <sheetView rightToLeft="1" workbookViewId="0" topLeftCell="A5">
      <selection activeCell="H5" sqref="H5"/>
    </sheetView>
  </sheetViews>
  <sheetFormatPr defaultColWidth="9.140625" defaultRowHeight="12.75"/>
  <cols>
    <col min="1" max="1" width="1.7109375" style="0" customWidth="1"/>
    <col min="2" max="2" width="17.7109375" style="0" customWidth="1"/>
    <col min="3" max="3" width="14.7109375" style="0" customWidth="1"/>
    <col min="4" max="7" width="12.7109375" style="0" customWidth="1"/>
    <col min="8" max="8" width="11.7109375" style="0" customWidth="1"/>
  </cols>
  <sheetData>
    <row r="1" spans="2:8" ht="14.25">
      <c r="B1" s="69" t="s">
        <v>49</v>
      </c>
      <c r="C1" s="69"/>
      <c r="D1" s="69"/>
      <c r="E1" s="69"/>
      <c r="F1" s="69"/>
      <c r="G1" s="69"/>
      <c r="H1" s="69"/>
    </row>
    <row r="2" spans="2:8" ht="23.25">
      <c r="B2" s="68" t="s">
        <v>25</v>
      </c>
      <c r="C2" s="68"/>
      <c r="D2" s="68"/>
      <c r="E2" s="68"/>
      <c r="F2" s="68"/>
      <c r="G2" s="68"/>
      <c r="H2" s="68"/>
    </row>
    <row r="3" spans="2:7" ht="12.75" customHeight="1">
      <c r="B3" s="10"/>
      <c r="C3" s="10"/>
      <c r="D3" s="10"/>
      <c r="E3" s="10"/>
      <c r="F3" s="10"/>
      <c r="G3" s="10"/>
    </row>
    <row r="4" spans="2:7" ht="12.75" customHeight="1">
      <c r="B4" s="10"/>
      <c r="C4" s="10"/>
      <c r="D4" s="10"/>
      <c r="E4" s="10"/>
      <c r="F4" s="10"/>
      <c r="G4" s="10"/>
    </row>
    <row r="5" spans="2:8" ht="12.75" customHeight="1">
      <c r="B5" s="10"/>
      <c r="C5" s="10"/>
      <c r="D5" s="10"/>
      <c r="E5" s="10"/>
      <c r="F5" s="10"/>
      <c r="G5" s="10"/>
      <c r="H5" t="s">
        <v>85</v>
      </c>
    </row>
    <row r="6" ht="12.75" customHeight="1"/>
    <row r="7" spans="2:8" ht="23.25">
      <c r="B7" s="68" t="s">
        <v>62</v>
      </c>
      <c r="C7" s="68"/>
      <c r="D7" s="68"/>
      <c r="E7" s="68"/>
      <c r="F7" s="68"/>
      <c r="G7" s="68"/>
      <c r="H7" s="68"/>
    </row>
    <row r="8" spans="2:8" ht="12.75" customHeight="1">
      <c r="B8" s="71" t="s">
        <v>63</v>
      </c>
      <c r="C8" s="71"/>
      <c r="D8" s="71"/>
      <c r="E8" s="71"/>
      <c r="F8" s="71"/>
      <c r="G8" s="71"/>
      <c r="H8" s="71"/>
    </row>
    <row r="9" ht="12.75" customHeight="1">
      <c r="B9" s="21"/>
    </row>
    <row r="11" spans="2:3" ht="12.75">
      <c r="B11" t="s">
        <v>17</v>
      </c>
      <c r="C11" s="16" t="s">
        <v>32</v>
      </c>
    </row>
    <row r="12" spans="2:3" ht="12.75">
      <c r="B12" t="s">
        <v>18</v>
      </c>
      <c r="C12" s="43">
        <v>394</v>
      </c>
    </row>
    <row r="14" ht="12.75" customHeight="1">
      <c r="B14" s="3" t="s">
        <v>20</v>
      </c>
    </row>
    <row r="15" ht="12.75" customHeight="1">
      <c r="B15" s="3"/>
    </row>
    <row r="16" spans="2:4" ht="12.75">
      <c r="B16" t="s">
        <v>51</v>
      </c>
      <c r="D16" s="1">
        <v>120451</v>
      </c>
    </row>
    <row r="17" spans="2:4" ht="12.75">
      <c r="B17" t="s">
        <v>54</v>
      </c>
      <c r="D17" s="1">
        <v>-111043</v>
      </c>
    </row>
    <row r="18" spans="2:8" ht="12.75">
      <c r="B18" t="s">
        <v>46</v>
      </c>
      <c r="D18" s="1">
        <v>516881.47</v>
      </c>
      <c r="H18" s="1"/>
    </row>
    <row r="19" spans="2:8" ht="12.75">
      <c r="B19" t="s">
        <v>47</v>
      </c>
      <c r="D19" s="1">
        <v>4550</v>
      </c>
      <c r="H19" s="1"/>
    </row>
    <row r="20" spans="2:8" ht="12.75">
      <c r="B20" t="s">
        <v>48</v>
      </c>
      <c r="D20" s="1">
        <v>7848.4</v>
      </c>
      <c r="H20" s="1"/>
    </row>
    <row r="21" spans="2:8" ht="12.75">
      <c r="B21" t="s">
        <v>56</v>
      </c>
      <c r="D21" s="1">
        <v>-42564</v>
      </c>
      <c r="H21" s="1"/>
    </row>
    <row r="22" spans="4:8" ht="12.75">
      <c r="D22" s="6" t="s">
        <v>23</v>
      </c>
      <c r="H22" s="1"/>
    </row>
    <row r="23" spans="2:8" ht="15">
      <c r="B23" s="11" t="s">
        <v>16</v>
      </c>
      <c r="D23" s="7">
        <f>SUM(D16:D21)</f>
        <v>496123.87</v>
      </c>
      <c r="G23" s="1"/>
      <c r="H23" s="1"/>
    </row>
    <row r="24" ht="12.75">
      <c r="H24" s="1"/>
    </row>
    <row r="25" ht="12.75">
      <c r="H25" s="1"/>
    </row>
    <row r="26" spans="2:8" ht="15.75">
      <c r="B26" s="3" t="s">
        <v>21</v>
      </c>
      <c r="H26" s="1"/>
    </row>
    <row r="27" spans="2:8" ht="12.75" customHeight="1">
      <c r="B27" s="3"/>
      <c r="H27" s="1"/>
    </row>
    <row r="28" spans="2:8" ht="12.75" customHeight="1">
      <c r="B28" s="3"/>
      <c r="H28" s="1"/>
    </row>
    <row r="29" spans="2:8" ht="12.75" customHeight="1">
      <c r="B29" s="17" t="s">
        <v>14</v>
      </c>
      <c r="C29" s="23" t="s">
        <v>50</v>
      </c>
      <c r="D29" s="24"/>
      <c r="E29" s="23" t="s">
        <v>10</v>
      </c>
      <c r="F29" s="23" t="s">
        <v>15</v>
      </c>
      <c r="G29" s="23" t="s">
        <v>12</v>
      </c>
      <c r="H29" s="23" t="s">
        <v>16</v>
      </c>
    </row>
    <row r="30" spans="5:8" ht="12.75" customHeight="1">
      <c r="E30" s="1"/>
      <c r="F30" s="1"/>
      <c r="G30" s="1"/>
      <c r="H30" s="1"/>
    </row>
    <row r="31" spans="3:8" ht="12.75" customHeight="1">
      <c r="C31" t="s">
        <v>0</v>
      </c>
      <c r="E31" s="1">
        <v>5057</v>
      </c>
      <c r="F31" s="1">
        <v>16650</v>
      </c>
      <c r="G31" s="1"/>
      <c r="H31" s="1">
        <f>SUM(E31:G31)</f>
        <v>21707</v>
      </c>
    </row>
    <row r="32" spans="3:8" ht="12.75">
      <c r="C32" t="s">
        <v>72</v>
      </c>
      <c r="E32" s="1">
        <v>6494</v>
      </c>
      <c r="F32" s="1">
        <v>23353</v>
      </c>
      <c r="G32" s="1">
        <v>-650</v>
      </c>
      <c r="H32" s="1">
        <f>SUM(E32:G32)</f>
        <v>29197</v>
      </c>
    </row>
    <row r="33" spans="5:8" ht="12.75">
      <c r="E33" s="6" t="s">
        <v>23</v>
      </c>
      <c r="F33" s="6" t="s">
        <v>23</v>
      </c>
      <c r="G33" s="6" t="s">
        <v>23</v>
      </c>
      <c r="H33" s="6" t="s">
        <v>23</v>
      </c>
    </row>
    <row r="34" spans="3:8" ht="12.75">
      <c r="C34" s="16" t="s">
        <v>16</v>
      </c>
      <c r="E34" s="7">
        <f>SUM(E30:E33)</f>
        <v>11551</v>
      </c>
      <c r="F34" s="7">
        <f>SUM(F30:F33)</f>
        <v>40003</v>
      </c>
      <c r="G34" s="7">
        <f>SUM(G30:G33)</f>
        <v>-650</v>
      </c>
      <c r="H34" s="7">
        <f>SUM(H30:H33)</f>
        <v>50904</v>
      </c>
    </row>
    <row r="35" spans="5:8" ht="12.75">
      <c r="E35" s="1"/>
      <c r="F35" s="1"/>
      <c r="G35" s="1"/>
      <c r="H35" s="1"/>
    </row>
    <row r="37" spans="2:8" ht="38.25">
      <c r="B37" s="18" t="s">
        <v>42</v>
      </c>
      <c r="C37" s="25" t="s">
        <v>50</v>
      </c>
      <c r="D37" s="25" t="s">
        <v>10</v>
      </c>
      <c r="E37" s="25" t="s">
        <v>13</v>
      </c>
      <c r="F37" s="25" t="s">
        <v>53</v>
      </c>
      <c r="G37" s="25" t="s">
        <v>12</v>
      </c>
      <c r="H37" s="25" t="s">
        <v>16</v>
      </c>
    </row>
    <row r="38" spans="3:8" ht="12.75" customHeight="1">
      <c r="C38" t="s">
        <v>33</v>
      </c>
      <c r="D38" s="14">
        <v>238424</v>
      </c>
      <c r="E38" s="1">
        <v>20091</v>
      </c>
      <c r="G38" s="1">
        <v>-748</v>
      </c>
      <c r="H38" s="1">
        <f>SUM(D38:G38)</f>
        <v>257767</v>
      </c>
    </row>
    <row r="39" spans="3:8" ht="12.75">
      <c r="C39" t="s">
        <v>27</v>
      </c>
      <c r="D39" s="1">
        <v>960</v>
      </c>
      <c r="E39" s="1">
        <v>3105</v>
      </c>
      <c r="F39" s="1">
        <v>28380</v>
      </c>
      <c r="H39" s="1">
        <f>SUM(D39:F39)</f>
        <v>32445</v>
      </c>
    </row>
    <row r="40" spans="4:8" ht="12.75"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</row>
    <row r="41" spans="3:8" ht="12.75">
      <c r="C41" s="16" t="s">
        <v>16</v>
      </c>
      <c r="D41" s="7">
        <f>SUM(D38:D40)</f>
        <v>239384</v>
      </c>
      <c r="E41" s="7">
        <f>SUM(E38:E40)</f>
        <v>23196</v>
      </c>
      <c r="F41" s="7">
        <f>SUM(F38:F40)</f>
        <v>28380</v>
      </c>
      <c r="G41" s="7">
        <f>SUM(G38:G40)</f>
        <v>-748</v>
      </c>
      <c r="H41" s="7">
        <f>SUM(H38:H40)</f>
        <v>290212</v>
      </c>
    </row>
    <row r="42" spans="5:8" ht="12.75">
      <c r="E42" s="1"/>
      <c r="F42" s="1"/>
      <c r="G42" s="1"/>
      <c r="H42" s="1"/>
    </row>
    <row r="44" spans="2:8" ht="15.75" customHeight="1">
      <c r="B44" s="70" t="s">
        <v>43</v>
      </c>
      <c r="C44" s="23" t="s">
        <v>50</v>
      </c>
      <c r="D44" s="24"/>
      <c r="E44" s="26"/>
      <c r="F44" s="26" t="s">
        <v>10</v>
      </c>
      <c r="G44" s="25" t="s">
        <v>11</v>
      </c>
      <c r="H44" s="25" t="s">
        <v>16</v>
      </c>
    </row>
    <row r="45" spans="2:8" ht="12.75" customHeight="1">
      <c r="B45" s="70"/>
      <c r="E45" s="1"/>
      <c r="F45" s="1"/>
      <c r="G45" s="1"/>
      <c r="H45" s="1"/>
    </row>
    <row r="46" spans="3:8" ht="14.25" customHeight="1">
      <c r="C46" t="s">
        <v>34</v>
      </c>
      <c r="F46" s="1">
        <v>3375</v>
      </c>
      <c r="G46" s="1">
        <v>3600</v>
      </c>
      <c r="H46" s="1">
        <f>SUM(E46:G46)</f>
        <v>6975</v>
      </c>
    </row>
    <row r="47" spans="3:8" ht="14.25" customHeight="1">
      <c r="C47" t="s">
        <v>52</v>
      </c>
      <c r="G47" s="1">
        <v>15724.8</v>
      </c>
      <c r="H47" s="1">
        <f>SUM(E47:G47)</f>
        <v>15724.8</v>
      </c>
    </row>
    <row r="48" spans="2:8" ht="14.25">
      <c r="B48" s="9"/>
      <c r="C48" t="s">
        <v>30</v>
      </c>
      <c r="G48" s="1">
        <v>9026</v>
      </c>
      <c r="H48" s="1">
        <f>SUM(E48:G48)</f>
        <v>9026</v>
      </c>
    </row>
    <row r="49" spans="5:8" ht="12.75">
      <c r="E49" s="6"/>
      <c r="F49" s="6"/>
      <c r="G49" s="6" t="s">
        <v>23</v>
      </c>
      <c r="H49" s="6" t="s">
        <v>23</v>
      </c>
    </row>
    <row r="50" spans="3:8" ht="12.75">
      <c r="C50" s="16" t="s">
        <v>16</v>
      </c>
      <c r="E50" s="7"/>
      <c r="F50" s="7"/>
      <c r="G50" s="7">
        <f>SUM(G46:G49)</f>
        <v>28350.8</v>
      </c>
      <c r="H50" s="7">
        <f>SUM(H46:H49)</f>
        <v>31725.8</v>
      </c>
    </row>
    <row r="51" spans="5:8" ht="12.75">
      <c r="E51" s="7"/>
      <c r="F51" s="7"/>
      <c r="G51" s="7"/>
      <c r="H51" s="7"/>
    </row>
    <row r="52" spans="5:8" ht="12.75">
      <c r="E52" s="7"/>
      <c r="F52" s="7"/>
      <c r="G52" s="7"/>
      <c r="H52" s="7"/>
    </row>
    <row r="53" spans="2:8" ht="25.5">
      <c r="B53" s="30" t="s">
        <v>35</v>
      </c>
      <c r="C53" s="24"/>
      <c r="D53" s="24"/>
      <c r="E53" s="31"/>
      <c r="F53" s="32" t="s">
        <v>61</v>
      </c>
      <c r="G53" s="33" t="s">
        <v>36</v>
      </c>
      <c r="H53" s="33" t="s">
        <v>16</v>
      </c>
    </row>
    <row r="54" spans="5:8" ht="12.75">
      <c r="E54" s="7"/>
      <c r="F54" s="7"/>
      <c r="G54" s="7"/>
      <c r="H54" s="7"/>
    </row>
    <row r="55" spans="5:8" ht="12.75">
      <c r="E55" s="1"/>
      <c r="F55" s="1">
        <v>43660</v>
      </c>
      <c r="G55" s="1">
        <v>95160</v>
      </c>
      <c r="H55" s="1">
        <f>SUM(F55:G55)</f>
        <v>138820</v>
      </c>
    </row>
    <row r="56" spans="5:8" ht="12.75">
      <c r="E56" s="1"/>
      <c r="F56" s="1"/>
      <c r="G56" s="1"/>
      <c r="H56" s="6" t="s">
        <v>23</v>
      </c>
    </row>
    <row r="57" spans="5:8" ht="12.75">
      <c r="E57" s="1"/>
      <c r="F57" s="1"/>
      <c r="G57" s="1"/>
      <c r="H57" s="7">
        <f>SUM(H55:H56)</f>
        <v>138820</v>
      </c>
    </row>
    <row r="58" spans="5:8" ht="12.75">
      <c r="E58" s="1"/>
      <c r="F58" s="1"/>
      <c r="G58" s="1"/>
      <c r="H58" s="1"/>
    </row>
    <row r="59" spans="5:8" ht="12.75">
      <c r="E59" s="1"/>
      <c r="F59" s="1"/>
      <c r="G59" s="1"/>
      <c r="H59" s="1"/>
    </row>
    <row r="60" spans="2:8" ht="12.75">
      <c r="B60" t="s">
        <v>22</v>
      </c>
      <c r="E60" s="1"/>
      <c r="F60" s="1"/>
      <c r="G60" s="1"/>
      <c r="H60" s="1">
        <f>H50+H41+H34+H57</f>
        <v>511661.8</v>
      </c>
    </row>
    <row r="61" spans="2:8" ht="12.75">
      <c r="B61" t="s">
        <v>65</v>
      </c>
      <c r="H61" s="1">
        <f>H63-H60</f>
        <v>-15537.929999999993</v>
      </c>
    </row>
    <row r="62" ht="12.75">
      <c r="H62" s="6" t="s">
        <v>23</v>
      </c>
    </row>
    <row r="63" spans="2:8" ht="15">
      <c r="B63" s="11" t="s">
        <v>16</v>
      </c>
      <c r="H63" s="7">
        <f>D23</f>
        <v>496123.87</v>
      </c>
    </row>
  </sheetData>
  <mergeCells count="5">
    <mergeCell ref="B2:H2"/>
    <mergeCell ref="B44:B45"/>
    <mergeCell ref="B1:H1"/>
    <mergeCell ref="B7:H7"/>
    <mergeCell ref="B8:H8"/>
  </mergeCells>
  <printOptions/>
  <pageMargins left="0.5511811023622047" right="0.5511811023622047" top="0.3937007874015748" bottom="0.3937007874015748" header="0.5118110236220472" footer="0.5118110236220472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rightToLeft="1" tabSelected="1" workbookViewId="0" topLeftCell="A1">
      <selection activeCell="K4" sqref="K4"/>
    </sheetView>
  </sheetViews>
  <sheetFormatPr defaultColWidth="9.140625" defaultRowHeight="12.75"/>
  <cols>
    <col min="1" max="2" width="7.7109375" style="0" customWidth="1"/>
    <col min="3" max="3" width="12.7109375" style="0" customWidth="1"/>
    <col min="4" max="6" width="11.7109375" style="0" customWidth="1"/>
    <col min="7" max="11" width="12.7109375" style="0" customWidth="1"/>
  </cols>
  <sheetData>
    <row r="1" spans="1:14" ht="12.7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42"/>
      <c r="M1" s="42"/>
      <c r="N1" s="42"/>
    </row>
    <row r="2" spans="1:14" ht="23.25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41"/>
      <c r="M2" s="41"/>
      <c r="N2" s="41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t="s">
        <v>85</v>
      </c>
      <c r="L4" s="42"/>
      <c r="M4" s="42"/>
      <c r="N4" s="42"/>
    </row>
    <row r="5" spans="1:14" ht="18">
      <c r="A5" s="75" t="s">
        <v>83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42"/>
      <c r="M5" s="42"/>
      <c r="N5" s="42"/>
    </row>
    <row r="6" spans="1:14" ht="15.75">
      <c r="A6" s="74" t="s">
        <v>84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34"/>
      <c r="M6" s="34"/>
      <c r="N6" s="34"/>
    </row>
    <row r="9" spans="1:11" ht="39" thickBot="1">
      <c r="A9" s="40" t="s">
        <v>74</v>
      </c>
      <c r="B9" s="45" t="s">
        <v>66</v>
      </c>
      <c r="C9" s="40" t="s">
        <v>77</v>
      </c>
      <c r="D9" s="44" t="s">
        <v>78</v>
      </c>
      <c r="E9" s="44" t="s">
        <v>79</v>
      </c>
      <c r="F9" s="44" t="s">
        <v>75</v>
      </c>
      <c r="G9" s="45" t="s">
        <v>57</v>
      </c>
      <c r="H9" s="46" t="s">
        <v>80</v>
      </c>
      <c r="I9" s="44" t="s">
        <v>81</v>
      </c>
      <c r="J9" s="45" t="s">
        <v>82</v>
      </c>
      <c r="K9" s="60" t="s">
        <v>76</v>
      </c>
    </row>
    <row r="10" spans="1:11" ht="15.75" customHeight="1" thickTop="1">
      <c r="A10" s="35" t="s">
        <v>19</v>
      </c>
      <c r="B10" s="66">
        <f>'שכבת ז'!C12</f>
        <v>333</v>
      </c>
      <c r="C10" s="50">
        <f>'שכבת ז'!D16</f>
        <v>297551</v>
      </c>
      <c r="D10" s="48">
        <f>'שכבת ז'!D17</f>
        <v>2300</v>
      </c>
      <c r="E10" s="48">
        <f>'שכבת ז'!D18</f>
        <v>2433.5</v>
      </c>
      <c r="F10" s="47"/>
      <c r="G10" s="49">
        <f aca="true" t="shared" si="0" ref="G10:G15">SUM(C10:F10)</f>
        <v>302284.5</v>
      </c>
      <c r="H10" s="50">
        <f>'שכבת ז'!H60</f>
        <v>236338.4</v>
      </c>
      <c r="I10" s="48">
        <f>'שכבת ז'!D19*-1</f>
        <v>9480</v>
      </c>
      <c r="J10" s="49">
        <f aca="true" t="shared" si="1" ref="J10:J15">SUM(H10:I10)</f>
        <v>245818.4</v>
      </c>
      <c r="K10" s="61">
        <f aca="true" t="shared" si="2" ref="K10:K15">G10-J10</f>
        <v>56466.100000000006</v>
      </c>
    </row>
    <row r="11" spans="1:11" ht="15.75" customHeight="1">
      <c r="A11" s="36" t="s">
        <v>37</v>
      </c>
      <c r="B11" s="54">
        <f>'שכבת ח'!C12</f>
        <v>326</v>
      </c>
      <c r="C11" s="53">
        <f>'שכבת ח'!D18</f>
        <v>283471.05</v>
      </c>
      <c r="D11" s="51">
        <f>'שכבת ח'!D19</f>
        <v>3700</v>
      </c>
      <c r="E11" s="51">
        <f>'שכבת ח'!D20</f>
        <v>2411.4</v>
      </c>
      <c r="F11" s="51">
        <f>'שכבת ח'!D16+'שכבת ח'!D17</f>
        <v>3641</v>
      </c>
      <c r="G11" s="52">
        <f t="shared" si="0"/>
        <v>293223.45</v>
      </c>
      <c r="H11" s="53">
        <f>'שכבת ח'!H62</f>
        <v>280055</v>
      </c>
      <c r="I11" s="51">
        <f>'שכבת ח'!D21*-1</f>
        <v>3285</v>
      </c>
      <c r="J11" s="52">
        <f t="shared" si="1"/>
        <v>283340</v>
      </c>
      <c r="K11" s="62">
        <f t="shared" si="2"/>
        <v>9883.450000000012</v>
      </c>
    </row>
    <row r="12" spans="1:11" ht="15.75" customHeight="1">
      <c r="A12" s="36" t="s">
        <v>38</v>
      </c>
      <c r="B12" s="54">
        <f>'שכבת ט'!C12</f>
        <v>275</v>
      </c>
      <c r="C12" s="53">
        <f>'שכבת ט'!D17</f>
        <v>258606.5</v>
      </c>
      <c r="D12" s="51">
        <f>'שכבת ט'!D18</f>
        <v>4150</v>
      </c>
      <c r="E12" s="51">
        <f>'שכבת ט'!D19</f>
        <v>2110</v>
      </c>
      <c r="F12" s="51">
        <f>'שכבת ט'!D16</f>
        <v>11599</v>
      </c>
      <c r="G12" s="52">
        <f t="shared" si="0"/>
        <v>276465.5</v>
      </c>
      <c r="H12" s="53">
        <f>'שכבת ט'!H60</f>
        <v>234785</v>
      </c>
      <c r="I12" s="51">
        <f>'שכבת ט'!D20*-1</f>
        <v>8832</v>
      </c>
      <c r="J12" s="52">
        <f t="shared" si="1"/>
        <v>243617</v>
      </c>
      <c r="K12" s="62">
        <f t="shared" si="2"/>
        <v>32848.5</v>
      </c>
    </row>
    <row r="13" spans="1:11" ht="15.75" customHeight="1">
      <c r="A13" s="36" t="s">
        <v>39</v>
      </c>
      <c r="B13" s="54">
        <f>'שכבת י'!C12</f>
        <v>314</v>
      </c>
      <c r="C13" s="53">
        <f>'שכבת י'!D18</f>
        <v>286496.52</v>
      </c>
      <c r="D13" s="51">
        <f>'שכבת י'!D19</f>
        <v>3050</v>
      </c>
      <c r="E13" s="51">
        <f>'שכבת י'!D20</f>
        <v>6025.4</v>
      </c>
      <c r="F13" s="51">
        <f>'שכבת י'!D16+'שכבת י'!D17</f>
        <v>8704.71</v>
      </c>
      <c r="G13" s="52">
        <f t="shared" si="0"/>
        <v>304276.63000000006</v>
      </c>
      <c r="H13" s="53">
        <f>'שכבת י'!H58</f>
        <v>179079.3</v>
      </c>
      <c r="I13" s="51">
        <f>'שכבת י'!D21*-1</f>
        <v>1770</v>
      </c>
      <c r="J13" s="52">
        <f t="shared" si="1"/>
        <v>180849.3</v>
      </c>
      <c r="K13" s="62">
        <f t="shared" si="2"/>
        <v>123427.33000000007</v>
      </c>
    </row>
    <row r="14" spans="1:11" ht="15.75" customHeight="1">
      <c r="A14" s="36" t="s">
        <v>31</v>
      </c>
      <c r="B14" s="54">
        <f>'שכבת "א'!C12</f>
        <v>304</v>
      </c>
      <c r="C14" s="53">
        <f>'שכבת "א'!D18</f>
        <v>287599.4</v>
      </c>
      <c r="D14" s="51">
        <f>'שכבת "א'!D19</f>
        <v>2550</v>
      </c>
      <c r="E14" s="51">
        <f>'שכבת "א'!D20</f>
        <v>3839</v>
      </c>
      <c r="F14" s="51">
        <f>'שכבת "א'!D16+'שכבת "א'!D17</f>
        <v>1290</v>
      </c>
      <c r="G14" s="52">
        <f t="shared" si="0"/>
        <v>295278.4</v>
      </c>
      <c r="H14" s="53">
        <f>'שכבת "א'!H51</f>
        <v>88829</v>
      </c>
      <c r="I14" s="51">
        <f>'שכבת "א'!D21*-1</f>
        <v>800</v>
      </c>
      <c r="J14" s="52">
        <f t="shared" si="1"/>
        <v>89629</v>
      </c>
      <c r="K14" s="62">
        <f t="shared" si="2"/>
        <v>205649.40000000002</v>
      </c>
    </row>
    <row r="15" spans="1:11" ht="15.75" customHeight="1">
      <c r="A15" s="36" t="s">
        <v>32</v>
      </c>
      <c r="B15" s="54">
        <f>'שכבת י"ב'!C12</f>
        <v>394</v>
      </c>
      <c r="C15" s="53">
        <f>'שכבת י"ב'!D18</f>
        <v>516881.47</v>
      </c>
      <c r="D15" s="51">
        <f>'שכבת י"ב'!D19</f>
        <v>4550</v>
      </c>
      <c r="E15" s="51">
        <f>'שכבת י"ב'!D20</f>
        <v>7848.4</v>
      </c>
      <c r="F15" s="51">
        <f>'שכבת י"ב'!D16+'שכבת י"ב'!D17</f>
        <v>9408</v>
      </c>
      <c r="G15" s="52">
        <f t="shared" si="0"/>
        <v>538687.87</v>
      </c>
      <c r="H15" s="53">
        <f>'שכבת י"ב'!H60</f>
        <v>511661.8</v>
      </c>
      <c r="I15" s="51">
        <f>'שכבת י"ב'!D21*-1</f>
        <v>42564</v>
      </c>
      <c r="J15" s="52">
        <f t="shared" si="1"/>
        <v>554225.8</v>
      </c>
      <c r="K15" s="62">
        <f t="shared" si="2"/>
        <v>-15537.930000000051</v>
      </c>
    </row>
    <row r="16" spans="1:11" ht="15.75" customHeight="1">
      <c r="A16" s="36"/>
      <c r="B16" s="54"/>
      <c r="C16" s="36"/>
      <c r="D16" s="39"/>
      <c r="E16" s="39"/>
      <c r="F16" s="39"/>
      <c r="G16" s="54"/>
      <c r="H16" s="36"/>
      <c r="I16" s="39"/>
      <c r="J16" s="54"/>
      <c r="K16" s="63"/>
    </row>
    <row r="17" spans="1:11" ht="15.75" customHeight="1">
      <c r="A17" s="56" t="s">
        <v>16</v>
      </c>
      <c r="B17" s="67">
        <f aca="true" t="shared" si="3" ref="B17:I17">SUM(B10:B16)</f>
        <v>1946</v>
      </c>
      <c r="C17" s="59">
        <f t="shared" si="3"/>
        <v>1930605.9400000002</v>
      </c>
      <c r="D17" s="57">
        <f t="shared" si="3"/>
        <v>20300</v>
      </c>
      <c r="E17" s="57">
        <f t="shared" si="3"/>
        <v>24667.699999999997</v>
      </c>
      <c r="F17" s="57">
        <f t="shared" si="3"/>
        <v>34642.71</v>
      </c>
      <c r="G17" s="58">
        <f t="shared" si="3"/>
        <v>2010216.35</v>
      </c>
      <c r="H17" s="59">
        <f t="shared" si="3"/>
        <v>1530748.5</v>
      </c>
      <c r="I17" s="57">
        <f t="shared" si="3"/>
        <v>66731</v>
      </c>
      <c r="J17" s="58">
        <f>SUM(H17:I17)</f>
        <v>1597479.5</v>
      </c>
      <c r="K17" s="64">
        <f>G17-J17</f>
        <v>412736.8500000001</v>
      </c>
    </row>
    <row r="18" spans="1:11" ht="15.75" customHeight="1">
      <c r="A18" s="37"/>
      <c r="B18" s="55"/>
      <c r="C18" s="37"/>
      <c r="D18" s="38"/>
      <c r="E18" s="38"/>
      <c r="F18" s="38"/>
      <c r="G18" s="55"/>
      <c r="H18" s="37"/>
      <c r="I18" s="38"/>
      <c r="J18" s="55"/>
      <c r="K18" s="65"/>
    </row>
  </sheetData>
  <mergeCells count="4">
    <mergeCell ref="A1:K1"/>
    <mergeCell ref="A2:K2"/>
    <mergeCell ref="A6:K6"/>
    <mergeCell ref="A5:K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קרית-חינוך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orit</cp:lastModifiedBy>
  <cp:lastPrinted>2002-09-20T05:58:30Z</cp:lastPrinted>
  <dcterms:created xsi:type="dcterms:W3CDTF">2001-07-19T07:29:15Z</dcterms:created>
  <dcterms:modified xsi:type="dcterms:W3CDTF">2002-10-20T09:33:03Z</dcterms:modified>
  <cp:category/>
  <cp:version/>
  <cp:contentType/>
  <cp:contentStatus/>
</cp:coreProperties>
</file>